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2120" windowHeight="9120" firstSheet="2" activeTab="2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инструкция2" sheetId="7" state="veryHidden" r:id="rId7"/>
    <sheet name="TEHSHEET" sheetId="8" state="veryHidden" r:id="rId8"/>
    <sheet name="et_union" sheetId="9" state="veryHidden" r:id="rId9"/>
    <sheet name="REESTR" sheetId="10" state="veryHidden" r:id="rId10"/>
    <sheet name="REESTR_START" sheetId="11" state="veryHidden" r:id="rId11"/>
    <sheet name="REESTR_ORG" sheetId="12" state="veryHidden" r:id="rId12"/>
    <sheet name="modButtonClick" sheetId="13" state="veryHidden" r:id="rId13"/>
  </sheets>
  <definedNames>
    <definedName name="fil">'Справочники'!$H$15</definedName>
    <definedName name="inn">'Справочники'!$G$13</definedName>
    <definedName name="INV">'Инвестиционная'!$F$22:$F$31,'Инвестиционная'!$F$37,'Инвестиционная'!$F$57:$F$58,'Инвестиционная'!$F$60:$F$61,'Инвестиционная'!$F$63:$F$64,'Инвестиционная'!$F$66:$F$73,'Инвестиционная'!$F$87:$F$88,'Инвестиционная'!$F$93</definedName>
    <definedName name="kom_et">'et_union'!$A$8:$U$17</definedName>
    <definedName name="kpp">'Справочники'!$H$13</definedName>
    <definedName name="KV">'TEHSHEET'!$N$5:$N$8</definedName>
    <definedName name="LIST_MR_MO_OKTMO">'REESTR'!$A$2:$C$223</definedName>
    <definedName name="LIST_ORG_VO">'REESTR_ORG'!$A$2:$H$80</definedName>
    <definedName name="LIST_ORG_WARM">'REESTR_ORG'!$B$2:$F$247</definedName>
    <definedName name="mo">'Справочники'!$F$10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'REESTR'!$B$21:$B$22</definedName>
    <definedName name="MO_LIST_15">'REESTR'!$B$23:$B$30</definedName>
    <definedName name="MO_LIST_16">'REESTR'!$B$31:$B$36</definedName>
    <definedName name="MO_LIST_17">'REESTR'!$B$37:$B$45</definedName>
    <definedName name="MO_LIST_18">'REESTR'!$B$46:$B$56</definedName>
    <definedName name="MO_LIST_19">'REESTR'!$B$57:$B$65</definedName>
    <definedName name="MO_LIST_2">'REESTR'!$B$2:$B$7</definedName>
    <definedName name="MO_LIST_20">'REESTR'!$B$66</definedName>
    <definedName name="MO_LIST_21">'REESTR'!$B$67:$B$77</definedName>
    <definedName name="MO_LIST_22">'REESTR'!$B$78:$B$82</definedName>
    <definedName name="MO_LIST_23">'REESTR'!$B$83</definedName>
    <definedName name="MO_LIST_24">'REESTR'!$B$84:$B$85</definedName>
    <definedName name="MO_LIST_25">'REESTR'!$B$86</definedName>
    <definedName name="MO_LIST_26">'REESTR'!$B$87:$B$95</definedName>
    <definedName name="MO_LIST_27">'REESTR'!$B$96:$B$97</definedName>
    <definedName name="MO_LIST_28">'REESTR'!$B$98</definedName>
    <definedName name="MO_LIST_29">'REESTR'!$B$99:$B$106</definedName>
    <definedName name="MO_LIST_3">'REESTR'!$B$8:$B$9</definedName>
    <definedName name="MO_LIST_30">'REESTR'!$B$107:$B$113</definedName>
    <definedName name="MO_LIST_31">'REESTR'!$B$114:$B$126</definedName>
    <definedName name="MO_LIST_32">'REESTR'!$B$127</definedName>
    <definedName name="MO_LIST_33">'REESTR'!$B$128</definedName>
    <definedName name="MO_LIST_34">'REESTR'!$B$129:$B$140</definedName>
    <definedName name="MO_LIST_35">'REESTR'!$B$141:$B$151</definedName>
    <definedName name="MO_LIST_36">'REESTR'!$B$152</definedName>
    <definedName name="MO_LIST_37">'REESTR'!$B$153:$B$161</definedName>
    <definedName name="MO_LIST_38">'REESTR'!$B$162:$B$172</definedName>
    <definedName name="MO_LIST_39">'REESTR'!$B$173:$B$183</definedName>
    <definedName name="MO_LIST_4">'REESTR'!$B$10:$B$11</definedName>
    <definedName name="MO_LIST_40">'REESTR'!$B$184:$B$191</definedName>
    <definedName name="MO_LIST_41">'REESTR'!$B$192</definedName>
    <definedName name="MO_LIST_42">'REESTR'!$B$193:$B$201</definedName>
    <definedName name="MO_LIST_43">'REESTR'!$B$202:$B$210</definedName>
    <definedName name="MO_LIST_44">'REESTR'!$B$211:$B$217</definedName>
    <definedName name="MO_LIST_45">'REESTR'!$B$218</definedName>
    <definedName name="MO_LIST_46">'REESTR'!$B$219</definedName>
    <definedName name="MO_LIST_47">'REESTR'!$B$220</definedName>
    <definedName name="MO_LIST_48">'REESTR'!$B$17</definedName>
    <definedName name="MO_LIST_49">'REESTR'!$B$18</definedName>
    <definedName name="MO_LIST_5">'REESTR'!$B$12</definedName>
    <definedName name="MO_LIST_50">'REESTR'!$B$98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LIST1">'REESTR'!$P$2:$P$38</definedName>
    <definedName name="mo_n">'Справочники'!$F$10</definedName>
    <definedName name="mr">'Справочники'!$F$9</definedName>
    <definedName name="MR_LIST">'REESTR'!$D$2:$D$50</definedName>
    <definedName name="od_et">'et_union'!$A$3:$Q$3</definedName>
    <definedName name="oktmo">'Справочники'!$H$10</definedName>
    <definedName name="OKTMO_LIST1">'REESTR'!$N$2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I</author>
    <author>C2DE8400</author>
  </authors>
  <commentList>
    <comment ref="E38" authorId="0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E6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6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1" authorId="1">
      <text>
        <r>
          <rPr>
            <b/>
            <sz val="8"/>
            <rFont val="Tahoma"/>
            <family val="0"/>
          </rPr>
          <t>Объем сточных вод, отведенный от всех потребителей (тыс.куб.м)</t>
        </r>
      </text>
    </comment>
    <comment ref="E4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4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9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7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7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2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31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<sst xmlns="http://schemas.openxmlformats.org/spreadsheetml/2006/main" count="1920" uniqueCount="1152">
  <si>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организациями водоотведения</t>
  </si>
  <si>
    <t>Объем реализации товаров и услуг (тыс.куб. м)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</si>
  <si>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</si>
  <si>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</si>
  <si>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</si>
  <si>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</si>
  <si>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</si>
  <si>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</si>
  <si>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</si>
  <si>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 xml:space="preserve">             -напорных сетей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</si>
  <si>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</si>
  <si>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</si>
  <si>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 xml:space="preserve">   Удельная нагрузка на новое строительство (м3 в сутки на м2)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</si>
  <si>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</si>
  <si>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</si>
  <si>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</si>
  <si>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>Водоотведение (самотеком и насосными станциями)</t>
  </si>
  <si>
    <t>Муниципальное образование</t>
  </si>
  <si>
    <t>Реквизиты организации</t>
  </si>
  <si>
    <t>Почтовый адрес: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</si>
  <si>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</si>
  <si>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</si>
  <si>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</si>
  <si>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</si>
  <si>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   Объем отведенных стоков, пропущенный через очистные сооружения (тыс.куб.м)</t>
  </si>
  <si>
    <t xml:space="preserve">   Численность персонала (чел.)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</si>
  <si>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</si>
  <si>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</si>
  <si>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</si>
  <si>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</si>
  <si>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</si>
  <si>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</si>
  <si>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</si>
  <si>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</si>
  <si>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</si>
  <si>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</si>
  <si>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</si>
  <si>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</si>
  <si>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</si>
  <si>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</si>
  <si>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L1.3.1.4.1</t>
  </si>
  <si>
    <t>L1.3.1.5.1</t>
  </si>
  <si>
    <t>L1.3.1.6.1</t>
  </si>
  <si>
    <t>L1.3.1.7.1</t>
  </si>
  <si>
    <t>L1.3.1.4.2</t>
  </si>
  <si>
    <t>L1.3.1.5.2</t>
  </si>
  <si>
    <t>L1.3.1.6.2</t>
  </si>
  <si>
    <t>L1.3.1.7.2</t>
  </si>
  <si>
    <t>L2.1.1.4.1</t>
  </si>
  <si>
    <t>L2.1.1.5.1</t>
  </si>
  <si>
    <t>L2.1.1.6.1</t>
  </si>
  <si>
    <t>L2.1.1.7.1</t>
  </si>
  <si>
    <t>L2.1.1.4.2</t>
  </si>
  <si>
    <t>L2.1.1.5.2</t>
  </si>
  <si>
    <t>L2.1.1.6.2</t>
  </si>
  <si>
    <t>L2.1.1.7.2</t>
  </si>
  <si>
    <t xml:space="preserve">Приложение N2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</si>
  <si>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 xml:space="preserve">Приложение N 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</si>
  <si>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</si>
  <si>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</si>
  <si>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</si>
  <si>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</si>
  <si>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 Объем отведенных стоков, пропущенный через очистные сооружения (тыс.куб.м)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</si>
  <si>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</si>
  <si>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</si>
  <si>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</si>
  <si>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</si>
  <si>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</si>
  <si>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</si>
  <si>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</si>
  <si>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</si>
  <si>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</si>
  <si>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</si>
  <si>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</si>
  <si>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</si>
  <si>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</si>
  <si>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</si>
  <si>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</si>
  <si>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</si>
  <si>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</si>
  <si>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</si>
  <si>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</si>
  <si>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</si>
  <si>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</si>
  <si>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</si>
  <si>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</si>
  <si>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</si>
  <si>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</si>
  <si>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</si>
  <si>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</si>
  <si>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</si>
  <si>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</si>
  <si>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 xml:space="preserve">   Объем сточных вод, отведенный от всех потребителей (тыс.куб.м)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</si>
  <si>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</si>
  <si>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</si>
  <si>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</si>
  <si>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</si>
  <si>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</si>
  <si>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</si>
  <si>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</si>
  <si>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</si>
  <si>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</si>
  <si>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</si>
  <si>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</si>
  <si>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</si>
  <si>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</si>
  <si>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</si>
  <si>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</si>
  <si>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</si>
  <si>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</si>
  <si>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</si>
  <si>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</si>
  <si>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</si>
  <si>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</si>
  <si>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</si>
  <si>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</si>
  <si>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</si>
  <si>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</si>
  <si>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</si>
  <si>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</si>
  <si>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</si>
  <si>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</si>
  <si>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</si>
  <si>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</si>
  <si>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Алтайский край</t>
  </si>
  <si>
    <t>Водоотведение (самотеком)</t>
  </si>
  <si>
    <t>Водоотведение (насосными станциями)</t>
  </si>
  <si>
    <t>NSRF</t>
  </si>
  <si>
    <t>PRD2</t>
  </si>
  <si>
    <t>PRD</t>
  </si>
  <si>
    <t>VDET</t>
  </si>
  <si>
    <t>FIL</t>
  </si>
  <si>
    <t>L2.1.1.1</t>
  </si>
  <si>
    <t>2.1.1.</t>
  </si>
  <si>
    <t>L2.1.1.2</t>
  </si>
  <si>
    <t>L2.1.1.3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</si>
  <si>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</si>
  <si>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</si>
  <si>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</si>
  <si>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</si>
  <si>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</si>
  <si>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</si>
  <si>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</si>
  <si>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</si>
  <si>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</si>
  <si>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</si>
  <si>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</si>
  <si>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</si>
  <si>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</si>
  <si>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</si>
  <si>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</si>
  <si>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</si>
  <si>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</si>
  <si>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</si>
  <si>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</si>
  <si>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</si>
  <si>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</si>
  <si>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</si>
  <si>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</si>
  <si>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</si>
  <si>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</si>
  <si>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</si>
  <si>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</si>
  <si>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</si>
  <si>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</si>
  <si>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</si>
  <si>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</si>
  <si>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</si>
  <si>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</si>
  <si>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</si>
  <si>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</si>
  <si>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 xml:space="preserve">                                 Мониторинг выполнения производственных и инвестиционных программ в сфере водоотведения</t>
  </si>
  <si>
    <t>название организации, ссылкой из справочника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</si>
  <si>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</si>
  <si>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</si>
  <si>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</si>
  <si>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 Справочно: в том числе пропущенных стоков на доочистку от сторонних организаций (тыс.куб.м)</t>
  </si>
  <si>
    <t xml:space="preserve">             -оборудование транспортировки стоков</t>
  </si>
  <si>
    <t xml:space="preserve">                            диаметр от 1000мм (км)</t>
  </si>
  <si>
    <t>Государственное унитарное предприятие</t>
  </si>
  <si>
    <t xml:space="preserve">             -самотечных сетей (км)</t>
  </si>
  <si>
    <t>Водоотведение и очистка сточных вод</t>
  </si>
  <si>
    <t>Очистка сточных вод</t>
  </si>
  <si>
    <t>Водоотведение (самотеком), водоотведение (насосными станциями), очистка сточных вод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</si>
  <si>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</si>
  <si>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</si>
  <si>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</si>
  <si>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>2.3. Доступность товаров и услуг для потребителей</t>
  </si>
  <si>
    <t xml:space="preserve">2.4. Эффективность деятельности     </t>
  </si>
  <si>
    <t xml:space="preserve">2.5. Источники инвестирования инвестиционной программы    </t>
  </si>
  <si>
    <t xml:space="preserve">             -оборудование системы очистки стоков 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</si>
  <si>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</si>
  <si>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</si>
  <si>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                         диаметр от 1000мм или сопоставимое сечение (км)</t>
  </si>
  <si>
    <t xml:space="preserve">   Объем сточных вод, отведенный от всех потребителей - население, ТСЖ, ЖСК и др. (тыс.куб.м)</t>
  </si>
  <si>
    <t xml:space="preserve">   Средняя рыночная стоимость 1 кв. м нового жилья (руб.)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</si>
  <si>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</si>
  <si>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</si>
  <si>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</si>
  <si>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</si>
  <si>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</si>
  <si>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</si>
  <si>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</si>
  <si>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</si>
  <si>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</si>
  <si>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</si>
  <si>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</si>
  <si>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</si>
  <si>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</si>
  <si>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</si>
  <si>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</si>
  <si>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</si>
  <si>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</si>
  <si>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</si>
  <si>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</si>
  <si>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</si>
  <si>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</si>
  <si>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</si>
  <si>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>Транспортировка воды</t>
  </si>
  <si>
    <t xml:space="preserve">   Денежные доходы населения, средние на человека (руб.)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</si>
  <si>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</si>
  <si>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</si>
  <si>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</si>
  <si>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</si>
  <si>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</si>
  <si>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</si>
  <si>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</si>
  <si>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</si>
  <si>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</si>
  <si>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</si>
  <si>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</si>
  <si>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1.1.1.</t>
  </si>
  <si>
    <t>1.1.2.</t>
  </si>
  <si>
    <t xml:space="preserve">               - бюджетным организациям</t>
  </si>
  <si>
    <t xml:space="preserve">               - прочим потребителям</t>
  </si>
  <si>
    <t>1.2.1.</t>
  </si>
  <si>
    <t>Наличие контроля качества товаров и услуг (%)</t>
  </si>
  <si>
    <t>1.2.2.</t>
  </si>
  <si>
    <t>Соответствие качества товаров и услуг установленным требованиям (%)</t>
  </si>
  <si>
    <t>1.2.3.</t>
  </si>
  <si>
    <t>Индекс нового строительства (ед.)</t>
  </si>
  <si>
    <t>2.3.4.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</si>
  <si>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</si>
  <si>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</si>
  <si>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</si>
  <si>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</si>
  <si>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</si>
  <si>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</si>
  <si>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</si>
  <si>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</si>
  <si>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</si>
  <si>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</si>
  <si>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</si>
  <si>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</si>
  <si>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</si>
  <si>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</si>
  <si>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</si>
  <si>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</si>
  <si>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</si>
  <si>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</si>
  <si>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</si>
  <si>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</si>
  <si>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</si>
  <si>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2.1.5.</t>
  </si>
  <si>
    <t>2.1.6.</t>
  </si>
  <si>
    <t>Индекс замены оборудования (%)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</si>
  <si>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</si>
  <si>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</si>
  <si>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</si>
  <si>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</si>
  <si>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</si>
  <si>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</si>
  <si>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</si>
  <si>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</si>
  <si>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</si>
  <si>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</si>
  <si>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</si>
  <si>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</si>
  <si>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</si>
  <si>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</si>
  <si>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</si>
  <si>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</si>
  <si>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</si>
  <si>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</si>
  <si>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</si>
  <si>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</si>
  <si>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</si>
  <si>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</si>
  <si>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</si>
  <si>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</si>
  <si>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</si>
  <si>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</si>
  <si>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</si>
  <si>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</si>
  <si>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</si>
  <si>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</si>
  <si>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</si>
  <si>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</si>
  <si>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</si>
  <si>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</si>
  <si>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</si>
  <si>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</si>
  <si>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</si>
  <si>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</si>
  <si>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</si>
  <si>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</si>
  <si>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</si>
  <si>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Протяженность напорных сетей, нуждающихся в замене (км):</t>
  </si>
  <si>
    <t xml:space="preserve">   Справочно:         диаметр до 500мм (км)</t>
  </si>
  <si>
    <t xml:space="preserve">   Протяженность безнапорных(самотечных) сетей, нуждающихся в замене (км):</t>
  </si>
  <si>
    <t xml:space="preserve">   Справочно:         диаметр до 500мм или сопоставимое сечение (км)</t>
  </si>
  <si>
    <t xml:space="preserve">   Продолжительность отключений потребителей от предоставления товаров/услуг (часов)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</si>
  <si>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</si>
  <si>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</si>
  <si>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Количество потребителей, страдающих от отключений (человек)</t>
  </si>
  <si>
    <t xml:space="preserve">                            диаметр от 500мм до 1000мм или сопоставимое сечение (км)</t>
  </si>
  <si>
    <t xml:space="preserve">   Протяженность построенных сетей (км.)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</si>
  <si>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</si>
  <si>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</si>
  <si>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</si>
  <si>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</si>
  <si>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</si>
  <si>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</si>
  <si>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</si>
  <si>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</si>
  <si>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</si>
  <si>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</si>
  <si>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</si>
  <si>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</si>
  <si>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L2.3.4.1</t>
  </si>
  <si>
    <t>L2.3.4.2</t>
  </si>
  <si>
    <t>L2.3.4.3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</si>
  <si>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</si>
  <si>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</si>
  <si>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</si>
  <si>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</si>
  <si>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</si>
  <si>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</si>
  <si>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</si>
  <si>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</si>
  <si>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</si>
  <si>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</si>
  <si>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</si>
  <si>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</si>
  <si>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</si>
  <si>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>L2.4.3.4</t>
  </si>
  <si>
    <t>L2.4.3.5</t>
  </si>
  <si>
    <t>L2.4.3.6</t>
  </si>
  <si>
    <t>L2.4.3.7</t>
  </si>
  <si>
    <t>L2.4.4.1</t>
  </si>
  <si>
    <t>L2.4.4.2</t>
  </si>
  <si>
    <t>L2.4.5</t>
  </si>
  <si>
    <t>L2.4.6.1</t>
  </si>
  <si>
    <t>L2.4.6.2</t>
  </si>
  <si>
    <t>L2.4.6.3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</si>
  <si>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</si>
  <si>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</si>
  <si>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</si>
  <si>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</si>
  <si>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</si>
  <si>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</si>
  <si>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</si>
  <si>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</si>
  <si>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</si>
  <si>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</si>
  <si>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</si>
  <si>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</si>
  <si>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</si>
  <si>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</si>
  <si>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 xml:space="preserve">   Протяженность безнапорных(самотечных) сетей (км):</t>
  </si>
  <si>
    <t>Протяженность напорных сетей (км)</t>
  </si>
  <si>
    <t xml:space="preserve">                            диаметр от 500мм до 1000мм (км)</t>
  </si>
  <si>
    <t xml:space="preserve">   Среднемесячный платеж населения за услуги водоотведения (руб.)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</si>
  <si>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</si>
  <si>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</si>
  <si>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L2.1.4.5</t>
  </si>
  <si>
    <t>L2.1.4.6</t>
  </si>
  <si>
    <t>L2.1.4.7</t>
  </si>
  <si>
    <t>L2.1.4.8</t>
  </si>
  <si>
    <t>L2.1.4.9</t>
  </si>
  <si>
    <t>L2.1.4.10</t>
  </si>
  <si>
    <t>L2.1.4.11</t>
  </si>
  <si>
    <t>L2.1.4.12</t>
  </si>
  <si>
    <t>L2.1.4.13</t>
  </si>
  <si>
    <t>L2.1.4.14</t>
  </si>
  <si>
    <t>L2.1.4.15</t>
  </si>
  <si>
    <t>L2.1.5.1</t>
  </si>
  <si>
    <t>L2.1.5.2</t>
  </si>
  <si>
    <t>L2.1.5.3</t>
  </si>
  <si>
    <t>L2.1.5.4</t>
  </si>
  <si>
    <t>L2.1.5.5</t>
  </si>
  <si>
    <t>L2.1.5.6</t>
  </si>
  <si>
    <t>L2.1.5.7</t>
  </si>
  <si>
    <t>L2.1.5.8</t>
  </si>
  <si>
    <t>L2.1.5.9</t>
  </si>
  <si>
    <t>L2.1.5.10</t>
  </si>
  <si>
    <t>L2.1.5.11</t>
  </si>
  <si>
    <t>L2.1.5.12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</si>
  <si>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</si>
  <si>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</si>
  <si>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</si>
  <si>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</si>
  <si>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</si>
  <si>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</si>
  <si>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</si>
  <si>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</si>
  <si>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</si>
  <si>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</si>
  <si>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</si>
  <si>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</si>
  <si>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</si>
  <si>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</si>
  <si>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</si>
  <si>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</si>
  <si>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</si>
  <si>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</si>
  <si>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L2.3.1.1</t>
  </si>
  <si>
    <t>L2.3.2.1</t>
  </si>
  <si>
    <t>L2.3.2.2</t>
  </si>
  <si>
    <t>L2.3.2.3</t>
  </si>
  <si>
    <t>L2.3.3.1</t>
  </si>
  <si>
    <t>L2.3.3.2</t>
  </si>
  <si>
    <t>L2.3.3.3</t>
  </si>
  <si>
    <r>
      <t>Организация</t>
    </r>
    <r>
      <rPr>
        <b/>
        <sz val="10"/>
        <rFont val="Tahoma"/>
        <family val="2"/>
      </rPr>
      <t xml:space="preserve"> 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</si>
  <si>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</si>
  <si>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</si>
  <si>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 xml:space="preserve">   Протяженность сетей (всех видов в однотрубном представлении), (км)</t>
  </si>
  <si>
    <t xml:space="preserve">   Тариф на подключение к системе коммунальной инфраструктуры (рублей на куб. м в сутки)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</si>
  <si>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</si>
  <si>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</si>
  <si>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</si>
  <si>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</si>
  <si>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</si>
  <si>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</si>
  <si>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</si>
  <si>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</si>
  <si>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</si>
  <si>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</si>
  <si>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</si>
  <si>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</si>
  <si>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</si>
  <si>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</si>
  <si>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</si>
  <si>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</si>
  <si>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</si>
  <si>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</si>
  <si>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</si>
  <si>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</si>
  <si>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</si>
  <si>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</si>
  <si>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</si>
  <si>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</si>
  <si>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</si>
  <si>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</si>
  <si>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</si>
  <si>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</si>
  <si>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L1.1.2.1</t>
  </si>
  <si>
    <t>L1.1.2.2</t>
  </si>
  <si>
    <t>L1.1.2.3</t>
  </si>
  <si>
    <t>L1.1.2.4</t>
  </si>
  <si>
    <t>L1.1.2.5</t>
  </si>
  <si>
    <t>L1.2.1.1</t>
  </si>
  <si>
    <t>L1.2.1.2</t>
  </si>
  <si>
    <t>L1.2.1.3</t>
  </si>
  <si>
    <t>L1.2.2.1</t>
  </si>
  <si>
    <t>L1.2.2.2</t>
  </si>
  <si>
    <t>L1.2.2.3</t>
  </si>
  <si>
    <t>L1.2.3.1</t>
  </si>
  <si>
    <t>L1.2.3.2</t>
  </si>
  <si>
    <t>L1.3.1.1</t>
  </si>
  <si>
    <t>L1.3.1.2</t>
  </si>
  <si>
    <t>L1.3.1.3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</si>
  <si>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</si>
  <si>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</si>
  <si>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</si>
  <si>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</si>
  <si>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</si>
  <si>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</si>
  <si>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</si>
  <si>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</si>
  <si>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</si>
  <si>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</si>
  <si>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</si>
  <si>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</si>
  <si>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L1.3.3.1</t>
  </si>
  <si>
    <t>L1.3.3.2</t>
  </si>
  <si>
    <t>L1.3.3.3</t>
  </si>
  <si>
    <t>L1.3.3.4</t>
  </si>
  <si>
    <t>L1.3.3.5</t>
  </si>
  <si>
    <t>L1.3.3.6</t>
  </si>
  <si>
    <t>L1.3.3.7</t>
  </si>
  <si>
    <t>L1.3.3.8</t>
  </si>
  <si>
    <t>L1.3.3.9</t>
  </si>
  <si>
    <t>L1.4.1.1</t>
  </si>
  <si>
    <t>L1.4.1.2</t>
  </si>
  <si>
    <t>L1.4.1.3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</si>
  <si>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</si>
  <si>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</si>
  <si>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</si>
  <si>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</si>
  <si>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</si>
  <si>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</si>
  <si>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</si>
  <si>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</si>
  <si>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</si>
  <si>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L2.1.4.4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</si>
  <si>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</si>
  <si>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</si>
  <si>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</si>
  <si>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</si>
  <si>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</si>
  <si>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Анучинский муниципальный район</t>
  </si>
  <si>
    <t>05602000</t>
  </si>
  <si>
    <t>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</si>
  <si>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</si>
  <si>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</si>
  <si>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</si>
  <si>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</si>
  <si>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</si>
  <si>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</si>
  <si>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Чернышевское сельское поселение</t>
  </si>
  <si>
    <t>05602419</t>
  </si>
  <si>
    <t>Арсеньевский городской округ</t>
  </si>
  <si>
    <t>05703000</t>
  </si>
  <si>
    <t>5703000</t>
  </si>
  <si>
    <t>Артемовский городской округ</t>
  </si>
  <si>
    <t>50700000</t>
  </si>
  <si>
    <t>5705000</t>
  </si>
  <si>
    <t>Владивостокский городской округ</t>
  </si>
  <si>
    <t>5701000</t>
  </si>
  <si>
    <t>Город Арсеньев</t>
  </si>
  <si>
    <t>Город Владивосток</t>
  </si>
  <si>
    <t>5401000</t>
  </si>
  <si>
    <t>Город Дальнегорск</t>
  </si>
  <si>
    <t>5707000</t>
  </si>
  <si>
    <t>Город Дальнереченск</t>
  </si>
  <si>
    <t>5708000</t>
  </si>
  <si>
    <t>Городской округ ЗАТО Большой Камень</t>
  </si>
  <si>
    <t>5706000</t>
  </si>
  <si>
    <t>Городской округ ЗАТО Фокино</t>
  </si>
  <si>
    <t>5747000</t>
  </si>
  <si>
    <t>Городской округ Спасск-Дальний</t>
  </si>
  <si>
    <t>5720000</t>
  </si>
  <si>
    <t>Дальнегорский городской округ</t>
  </si>
  <si>
    <t>Дальнереченский городской округ</t>
  </si>
  <si>
    <t>05708000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</si>
  <si>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</si>
  <si>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</si>
  <si>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</si>
  <si>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</si>
  <si>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5607000</t>
  </si>
  <si>
    <t>Малиновское сельское поселение</t>
  </si>
  <si>
    <t>5607413</t>
  </si>
  <si>
    <t>Ореховское сельское поселение</t>
  </si>
  <si>
    <t>5607422</t>
  </si>
  <si>
    <t>Ракитненское сельское поселение</t>
  </si>
  <si>
    <t>5607425</t>
  </si>
  <si>
    <t>Рождественское сельское поселение</t>
  </si>
  <si>
    <t>5607428</t>
  </si>
  <si>
    <t>Сальское сельское поселение</t>
  </si>
  <si>
    <t>5607431</t>
  </si>
  <si>
    <t>Кавалеровский муниципальный район</t>
  </si>
  <si>
    <t>05610000</t>
  </si>
  <si>
    <t>Кавалеровкое городское поселение</t>
  </si>
  <si>
    <t>05610151</t>
  </si>
  <si>
    <t>05 610 000</t>
  </si>
  <si>
    <t>5610000</t>
  </si>
  <si>
    <t>5614000</t>
  </si>
  <si>
    <t>Кировский муниципальный район</t>
  </si>
  <si>
    <t>5612000</t>
  </si>
  <si>
    <t>Горненское городское поселение</t>
  </si>
  <si>
    <t>5612156</t>
  </si>
  <si>
    <t>Горноключевское гороское поселение</t>
  </si>
  <si>
    <t>5612154</t>
  </si>
  <si>
    <t>05 612 000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</si>
  <si>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</si>
  <si>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</si>
  <si>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</si>
  <si>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</si>
  <si>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</si>
  <si>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</si>
  <si>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</si>
  <si>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</si>
  <si>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</si>
  <si>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Красноармейский муниципальный район</t>
  </si>
  <si>
    <t>05614000</t>
  </si>
  <si>
    <t>Востокское городское поселение</t>
  </si>
  <si>
    <t>5614154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</si>
  <si>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</si>
  <si>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</si>
  <si>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</si>
  <si>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</si>
  <si>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</si>
  <si>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</si>
  <si>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</si>
  <si>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</si>
  <si>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</si>
  <si>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</si>
  <si>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</si>
  <si>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</si>
  <si>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</si>
  <si>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</si>
  <si>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</si>
  <si>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</si>
  <si>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</si>
  <si>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</si>
  <si>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</si>
  <si>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</si>
  <si>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</si>
  <si>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</si>
  <si>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05617000</t>
  </si>
  <si>
    <t>Валентиновское сельское поселение</t>
  </si>
  <si>
    <t>05617403</t>
  </si>
  <si>
    <t>5617407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</si>
  <si>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</si>
  <si>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</si>
  <si>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</si>
  <si>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</si>
  <si>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</si>
  <si>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</si>
  <si>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Лесозаводский городской округ</t>
  </si>
  <si>
    <t>5711000</t>
  </si>
  <si>
    <t>Михайловский муниципальный район</t>
  </si>
  <si>
    <t>05 620 000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</si>
  <si>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</si>
  <si>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</si>
  <si>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</si>
  <si>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</si>
  <si>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</si>
  <si>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</si>
  <si>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</si>
  <si>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5620000</t>
  </si>
  <si>
    <t>Михайловское сельское поселение</t>
  </si>
  <si>
    <t>05 620 419</t>
  </si>
  <si>
    <t>05620419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</si>
  <si>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</si>
  <si>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</si>
  <si>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</si>
  <si>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</si>
  <si>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</si>
  <si>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</si>
  <si>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Надеждинский муниципальный район</t>
  </si>
  <si>
    <t>05623000</t>
  </si>
  <si>
    <t>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</si>
  <si>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</si>
  <si>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</si>
  <si>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</si>
  <si>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</si>
  <si>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</si>
  <si>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</si>
  <si>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</si>
  <si>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5714000</t>
  </si>
  <si>
    <t>Новосысоевское сельское поселение</t>
  </si>
  <si>
    <t>05 659 413</t>
  </si>
  <si>
    <t>Яковлевский муниципальный район</t>
  </si>
  <si>
    <t>05 659 000</t>
  </si>
  <si>
    <t>ОАО "ДГК</t>
  </si>
  <si>
    <t>5655500</t>
  </si>
  <si>
    <t>Октябрьский муниципальный район</t>
  </si>
  <si>
    <t>05626000</t>
  </si>
  <si>
    <t>Галенкинское сельское поселение</t>
  </si>
  <si>
    <t>05626402</t>
  </si>
  <si>
    <t>5626000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</si>
  <si>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</si>
  <si>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</si>
  <si>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</si>
  <si>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</si>
  <si>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05 626 000</t>
  </si>
  <si>
    <t>Покровское сельское поселение</t>
  </si>
  <si>
    <t>05 626 410</t>
  </si>
  <si>
    <t>05626410</t>
  </si>
  <si>
    <t>Поселок Липовцы</t>
  </si>
  <si>
    <t>5626154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</si>
  <si>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</si>
  <si>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</si>
  <si>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</si>
  <si>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</si>
  <si>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</si>
  <si>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</si>
  <si>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Партизанский муниципальный район</t>
  </si>
  <si>
    <t>5630000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</si>
  <si>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</si>
  <si>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</si>
  <si>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</si>
  <si>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</si>
  <si>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</si>
  <si>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5630406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</si>
  <si>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</si>
  <si>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</si>
  <si>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</si>
  <si>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</si>
  <si>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</si>
  <si>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Сергеевское сельское поселение</t>
  </si>
  <si>
    <t>05630419</t>
  </si>
  <si>
    <t>Пограничный муниципальный район</t>
  </si>
  <si>
    <t>5632000</t>
  </si>
  <si>
    <t>Барабаш-Ливадинское сельское поселение</t>
  </si>
  <si>
    <t>5632402</t>
  </si>
  <si>
    <t>Жариковское сельское поселение</t>
  </si>
  <si>
    <t>5632410</t>
  </si>
  <si>
    <t>Пограничное городское поселение</t>
  </si>
  <si>
    <t>05632000</t>
  </si>
  <si>
    <t>05632151</t>
  </si>
  <si>
    <t>05 632 000</t>
  </si>
  <si>
    <t>05632416</t>
  </si>
  <si>
    <t>Пожарский муниципальный район</t>
  </si>
  <si>
    <t>5634000</t>
  </si>
  <si>
    <t>Верхнеперевальское сельское поселение</t>
  </si>
  <si>
    <t>5634404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</si>
  <si>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</si>
  <si>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</si>
  <si>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</si>
  <si>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</si>
  <si>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</si>
  <si>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</si>
  <si>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</si>
  <si>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</si>
  <si>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</si>
  <si>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</si>
  <si>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</si>
  <si>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5634151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</si>
  <si>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</si>
  <si>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</si>
  <si>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</si>
  <si>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</si>
  <si>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</si>
  <si>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</si>
  <si>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</si>
  <si>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</si>
  <si>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5600000</t>
  </si>
  <si>
    <t>Спасский городской округ</t>
  </si>
  <si>
    <t>Спасский муниципальный район</t>
  </si>
  <si>
    <t>05637000</t>
  </si>
  <si>
    <t>Александровское сельское поселение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</si>
  <si>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</si>
  <si>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</si>
  <si>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</si>
  <si>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</si>
  <si>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</si>
  <si>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</si>
  <si>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</si>
  <si>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</si>
  <si>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</si>
  <si>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</si>
  <si>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</si>
  <si>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</si>
  <si>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</si>
  <si>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</si>
  <si>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</si>
  <si>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</si>
  <si>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</si>
  <si>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</si>
  <si>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</si>
  <si>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</si>
  <si>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Тернейский муниципальный район</t>
  </si>
  <si>
    <t>5640000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</si>
  <si>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</si>
  <si>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</si>
  <si>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</si>
  <si>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</si>
  <si>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</si>
  <si>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</si>
  <si>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</si>
  <si>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</si>
  <si>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</si>
  <si>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</si>
  <si>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</si>
  <si>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</si>
  <si>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</si>
  <si>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</si>
  <si>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</si>
  <si>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</si>
  <si>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Удэгейское сельское поселение</t>
  </si>
  <si>
    <t>5640422</t>
  </si>
  <si>
    <t>Усть-Соболевское сельское поселение</t>
  </si>
  <si>
    <t>5640416</t>
  </si>
  <si>
    <t>Уссурийский городской округ</t>
  </si>
  <si>
    <t>5723000</t>
  </si>
  <si>
    <t>Ханкайский муниципальный район</t>
  </si>
  <si>
    <t>5646000</t>
  </si>
  <si>
    <t>Ильинское сельское поселение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</si>
  <si>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</si>
  <si>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</si>
  <si>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</si>
  <si>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</si>
  <si>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</si>
  <si>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</si>
  <si>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</si>
  <si>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</si>
  <si>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</si>
  <si>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</si>
  <si>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</si>
  <si>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</si>
  <si>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Первомайское сельское поселение</t>
  </si>
  <si>
    <t>5646418</t>
  </si>
  <si>
    <t>Хасанский муниципальный район</t>
  </si>
  <si>
    <t>05648000</t>
  </si>
  <si>
    <t>Барабашское сельское поселение</t>
  </si>
  <si>
    <t>05648402</t>
  </si>
  <si>
    <t>5648000</t>
  </si>
  <si>
    <t>Безверховское сельское поселение</t>
  </si>
  <si>
    <t>5648404</t>
  </si>
  <si>
    <t>Зарубинское городское поселение</t>
  </si>
  <si>
    <t>5648153</t>
  </si>
  <si>
    <t>Краскинское городское поселение</t>
  </si>
  <si>
    <t>5648155</t>
  </si>
  <si>
    <t>Поселок Славянка</t>
  </si>
  <si>
    <t>05648151</t>
  </si>
  <si>
    <t>Посьетское городское поселение</t>
  </si>
  <si>
    <t>05648158</t>
  </si>
  <si>
    <t>Приморское городское поселение</t>
  </si>
  <si>
    <t>05648161</t>
  </si>
  <si>
    <t>05 648 000</t>
  </si>
  <si>
    <t>Хасанское городское поселение</t>
  </si>
  <si>
    <t>05648170</t>
  </si>
  <si>
    <t>Хорольский муниципальный район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</si>
  <si>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</si>
  <si>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</si>
  <si>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</si>
  <si>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</si>
  <si>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</si>
  <si>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Новодевицкое сельское поселение</t>
  </si>
  <si>
    <t>05650413</t>
  </si>
  <si>
    <t>Сиваковское сельское поселение</t>
  </si>
  <si>
    <t>5650422</t>
  </si>
  <si>
    <t>05 650 000</t>
  </si>
  <si>
    <t>5650000</t>
  </si>
  <si>
    <t>Хорольское сельское поселение</t>
  </si>
  <si>
    <t>05 650 425</t>
  </si>
  <si>
    <t>05650425</t>
  </si>
  <si>
    <t>Ярославское городское поселение</t>
  </si>
  <si>
    <t>5650156</t>
  </si>
  <si>
    <t>поселок Ярославский</t>
  </si>
  <si>
    <t>05 650 156</t>
  </si>
  <si>
    <t>Черниговский муниципальный район</t>
  </si>
  <si>
    <t>5653000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</si>
  <si>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</si>
  <si>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</si>
  <si>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</si>
  <si>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</si>
  <si>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</si>
  <si>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</si>
  <si>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</si>
  <si>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</si>
  <si>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05 653 000</t>
  </si>
  <si>
    <t>Черниговское сельское поселение</t>
  </si>
  <si>
    <t>05 653 425</t>
  </si>
  <si>
    <t>05653425</t>
  </si>
  <si>
    <t>5617410</t>
  </si>
  <si>
    <t>Чугуевский миуниципальный район</t>
  </si>
  <si>
    <t>5655000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</si>
  <si>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</si>
  <si>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</si>
  <si>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</si>
  <si>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</si>
  <si>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</si>
  <si>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</si>
  <si>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</si>
  <si>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</si>
  <si>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Самарское сельское поселение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</si>
  <si>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</si>
  <si>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</si>
  <si>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</si>
  <si>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</si>
  <si>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</si>
  <si>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</si>
  <si>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</si>
  <si>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Шкотовский муниципальный район</t>
  </si>
  <si>
    <t>05657000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</si>
  <si>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</si>
  <si>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</si>
  <si>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</si>
  <si>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</si>
  <si>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</si>
  <si>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</si>
  <si>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</si>
  <si>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</si>
  <si>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</si>
  <si>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</si>
  <si>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</si>
  <si>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</si>
  <si>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</si>
  <si>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</si>
  <si>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</si>
  <si>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5659000</t>
  </si>
  <si>
    <t>Варфоломеевское сельское поселение</t>
  </si>
  <si>
    <t>5659407</t>
  </si>
  <si>
    <t>05659000</t>
  </si>
  <si>
    <t>Новосысоевское  сельское поселение</t>
  </si>
  <si>
    <t>05659413</t>
  </si>
  <si>
    <t>5659416</t>
  </si>
  <si>
    <t>Яблоновское сельское поселение</t>
  </si>
  <si>
    <t>5659419</t>
  </si>
  <si>
    <t>Яковлевское сельское поселение</t>
  </si>
  <si>
    <t>05659422</t>
  </si>
  <si>
    <t>г. Хабаровск</t>
  </si>
  <si>
    <t>------</t>
  </si>
  <si>
    <t>город Лесозаводск</t>
  </si>
  <si>
    <t>05 711 000</t>
  </si>
  <si>
    <t>город Находка</t>
  </si>
  <si>
    <t>05 714 000</t>
  </si>
  <si>
    <t>городской округ ЗАТО Большой Камень</t>
  </si>
  <si>
    <t>городской округ ЗАТО Фокино</t>
  </si>
  <si>
    <t>партизанский городской округ</t>
  </si>
  <si>
    <t>5717000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</si>
  <si>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</si>
  <si>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</si>
  <si>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</si>
  <si>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</si>
  <si>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</si>
  <si>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</si>
  <si>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</si>
  <si>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</si>
  <si>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</si>
  <si>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</si>
  <si>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</si>
  <si>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</si>
  <si>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</si>
  <si>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</si>
  <si>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</si>
  <si>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</si>
  <si>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</si>
  <si>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</si>
  <si>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</si>
  <si>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</si>
  <si>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</si>
  <si>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</si>
  <si>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</si>
  <si>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</si>
  <si>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</si>
  <si>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</si>
  <si>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</si>
  <si>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</si>
  <si>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</si>
  <si>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</si>
  <si>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</si>
  <si>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</si>
  <si>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</si>
  <si>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</si>
  <si>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</si>
  <si>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</si>
  <si>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</si>
  <si>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</si>
  <si>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</si>
  <si>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</si>
  <si>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</si>
  <si>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</si>
  <si>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</si>
  <si>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</si>
  <si>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</si>
  <si>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</si>
  <si>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</si>
  <si>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</si>
  <si>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</si>
  <si>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692904, г. Находка, Находкинский проспект, 16</t>
  </si>
  <si>
    <t>Коростылева Лина Викторовна, начальник отдела цен и тарифов</t>
  </si>
  <si>
    <t>администрации Находкинского городского округа</t>
  </si>
  <si>
    <t>(4236) 692129</t>
  </si>
  <si>
    <t>tarif@nakhodka-city.ru</t>
  </si>
  <si>
    <t>ООО Спектр Плюс</t>
  </si>
  <si>
    <t>2513004290</t>
  </si>
  <si>
    <t>251301001</t>
  </si>
  <si>
    <t>МУП "Тихоречное"</t>
  </si>
  <si>
    <t>2513004117</t>
  </si>
  <si>
    <t>ФГУ "Комбинат "Авангард"</t>
  </si>
  <si>
    <t>2513001780</t>
  </si>
  <si>
    <t>ФГУ комбинат "Арктика"</t>
  </si>
  <si>
    <t>2513001797</t>
  </si>
  <si>
    <t>ООО "Транзит-Лес"</t>
  </si>
  <si>
    <t>2508035818</t>
  </si>
  <si>
    <t>254001001</t>
  </si>
  <si>
    <t>ООО КРЭК(1)</t>
  </si>
  <si>
    <t>2056010254</t>
  </si>
  <si>
    <t>250601001</t>
  </si>
  <si>
    <t>КГУП Примтеплоэнерго</t>
  </si>
  <si>
    <t>2536112729</t>
  </si>
  <si>
    <t>251532001</t>
  </si>
  <si>
    <t>МУ МПКХ</t>
  </si>
  <si>
    <t>2516001178</t>
  </si>
  <si>
    <t>251601001</t>
  </si>
  <si>
    <t>ОАО "Горнорудная компания "АИР"</t>
  </si>
  <si>
    <t>2517005270</t>
  </si>
  <si>
    <t>254250001</t>
  </si>
  <si>
    <t>ООО Водоканал</t>
  </si>
  <si>
    <t>2518115607</t>
  </si>
  <si>
    <t>251801001</t>
  </si>
  <si>
    <t>ООО Ивановская вода</t>
  </si>
  <si>
    <t>2520003876</t>
  </si>
  <si>
    <t>252001001</t>
  </si>
  <si>
    <t>ООО "Союз-К"</t>
  </si>
  <si>
    <t>2520004439</t>
  </si>
  <si>
    <t>ООО Водоканал Михайловский</t>
  </si>
  <si>
    <t>2520002230</t>
  </si>
  <si>
    <t>МУП Родник</t>
  </si>
  <si>
    <t>2520003940</t>
  </si>
  <si>
    <t>ООО Спецавтохозяйство</t>
  </si>
  <si>
    <t>2521009172</t>
  </si>
  <si>
    <t>252101001</t>
  </si>
  <si>
    <t>ФГУ "Комбинат "Чайка"</t>
  </si>
  <si>
    <t>2521002240</t>
  </si>
  <si>
    <t>ООО "Вулкан"</t>
  </si>
  <si>
    <t>2521009790</t>
  </si>
  <si>
    <t>ООО Поларис-групп</t>
  </si>
  <si>
    <t>2540080780</t>
  </si>
  <si>
    <t>ООО КЭП</t>
  </si>
  <si>
    <t>2521010756</t>
  </si>
  <si>
    <t>МУП Находка-Водоканал</t>
  </si>
  <si>
    <t>2508058565</t>
  </si>
  <si>
    <t>250801001</t>
  </si>
  <si>
    <t>ОАО "Находкинская база активного морского рыболовства"</t>
  </si>
  <si>
    <t>2508043665</t>
  </si>
  <si>
    <t>250802001</t>
  </si>
  <si>
    <t>05714000</t>
  </si>
  <si>
    <t>ООО "Врангель Водосток"</t>
  </si>
  <si>
    <t>2508077261</t>
  </si>
  <si>
    <t>ООО "Инфраструктура"</t>
  </si>
  <si>
    <t>2536035577</t>
  </si>
  <si>
    <t>250802002</t>
  </si>
  <si>
    <t>ООО Форд-Ност</t>
  </si>
  <si>
    <t>2508056215</t>
  </si>
  <si>
    <t>ООО Бриз</t>
  </si>
  <si>
    <t>2522000743</t>
  </si>
  <si>
    <t>252201001</t>
  </si>
  <si>
    <t>МУП Покровское</t>
  </si>
  <si>
    <t>2522000158</t>
  </si>
  <si>
    <t>ООО ОКП</t>
  </si>
  <si>
    <t>2522001218</t>
  </si>
  <si>
    <t>ООО "Жилсервис"</t>
  </si>
  <si>
    <t>2524111907</t>
  </si>
  <si>
    <t>252401001</t>
  </si>
  <si>
    <t>ООО ВодЕко</t>
  </si>
  <si>
    <t>2524100359</t>
  </si>
  <si>
    <t>ООО Новицкое</t>
  </si>
  <si>
    <t>2524111801</t>
  </si>
  <si>
    <t>ООО "ЖЭУ Волчанец"</t>
  </si>
  <si>
    <t>2524112107</t>
  </si>
  <si>
    <t>ООО Жилищно-коммунальное хозяйство</t>
  </si>
  <si>
    <t>25241117067</t>
  </si>
  <si>
    <t>МУП Коммунсервис</t>
  </si>
  <si>
    <t>2525000685</t>
  </si>
  <si>
    <t>252501001</t>
  </si>
  <si>
    <t>ООО Техноком</t>
  </si>
  <si>
    <t>2526009360</t>
  </si>
  <si>
    <t>252601100</t>
  </si>
  <si>
    <t>ЗАО Жилищно-коммунальное управление</t>
  </si>
  <si>
    <t>2526003671</t>
  </si>
  <si>
    <t>252601001</t>
  </si>
  <si>
    <t>ООО УК ПВЭСиК</t>
  </si>
  <si>
    <t>2526009578</t>
  </si>
  <si>
    <t>ООО Спасские коммунальные системы</t>
  </si>
  <si>
    <t>2510009519</t>
  </si>
  <si>
    <t>251001001</t>
  </si>
  <si>
    <t>ООО Артель</t>
  </si>
  <si>
    <t>2510010923</t>
  </si>
  <si>
    <t>МУП "Коммунальный комплекс Пластун"</t>
  </si>
  <si>
    <t>2528885436</t>
  </si>
  <si>
    <t>252801001</t>
  </si>
  <si>
    <t>ООО "Водоканал Ханкайский"</t>
  </si>
  <si>
    <t>2530007718</t>
  </si>
  <si>
    <t>253001001</t>
  </si>
  <si>
    <t>Барабашская КЭЧ</t>
  </si>
  <si>
    <t>2531004624</t>
  </si>
  <si>
    <t>253101001</t>
  </si>
  <si>
    <t>250202002</t>
  </si>
  <si>
    <t>ООО "Востокбункер-ДВ"</t>
  </si>
  <si>
    <t>2531004127</t>
  </si>
  <si>
    <t>253101002</t>
  </si>
  <si>
    <t>КГУП "Примтеплоэнерго"</t>
  </si>
  <si>
    <t>253601001</t>
  </si>
  <si>
    <t>ООО Гранит</t>
  </si>
  <si>
    <t>2531008996</t>
  </si>
  <si>
    <t>МУП Водоканал</t>
  </si>
  <si>
    <t>2532006550</t>
  </si>
  <si>
    <t>253201001</t>
  </si>
  <si>
    <t>2533009882</t>
  </si>
  <si>
    <t>МУП СГП "Теплоэнерго" п.Сибирцево</t>
  </si>
  <si>
    <t>2533009770</t>
  </si>
  <si>
    <t>253301001</t>
  </si>
  <si>
    <t>Сибирцевская КЭЧ</t>
  </si>
  <si>
    <t>2533002823</t>
  </si>
  <si>
    <t>ООО РСО Водоканал</t>
  </si>
  <si>
    <t>2533009716</t>
  </si>
  <si>
    <t>Шкотовская КЭЧ</t>
  </si>
  <si>
    <t>2503015991</t>
  </si>
  <si>
    <t>250301001</t>
  </si>
  <si>
    <t>ООО "Водолей"</t>
  </si>
  <si>
    <t>2534006039</t>
  </si>
  <si>
    <t>253401001</t>
  </si>
  <si>
    <t>ООО Управляющая компания</t>
  </si>
  <si>
    <t>2503024925</t>
  </si>
  <si>
    <t>ТСЖ Монолит</t>
  </si>
  <si>
    <t>2500326785</t>
  </si>
  <si>
    <t>ООО Романовский коммунальщик</t>
  </si>
  <si>
    <t>2503026418</t>
  </si>
  <si>
    <t>ООО "ЖК Партнеры"</t>
  </si>
  <si>
    <t>2503025206</t>
  </si>
  <si>
    <t>ТСЖ Южное</t>
  </si>
  <si>
    <t>2503025703</t>
  </si>
  <si>
    <t>ТСЖ Многоудобненское</t>
  </si>
  <si>
    <t>2503023791</t>
  </si>
  <si>
    <t>ООО "Яковлевский жилкомхоз"</t>
  </si>
  <si>
    <t>2535004488</t>
  </si>
  <si>
    <t>253501001</t>
  </si>
  <si>
    <t>2535004287</t>
  </si>
  <si>
    <t>ОАО "Спасский комбинат асбестоцементных изделий"</t>
  </si>
  <si>
    <t>2510000386</t>
  </si>
  <si>
    <t>ОАО "Электросервис", г.Лесозаводск</t>
  </si>
  <si>
    <t>2507003122</t>
  </si>
  <si>
    <t>250701001</t>
  </si>
  <si>
    <t>ООО "Водная генерирующая компания"</t>
  </si>
  <si>
    <t>2512303386</t>
  </si>
  <si>
    <t>251201001</t>
  </si>
  <si>
    <t>000 Водоканал</t>
  </si>
  <si>
    <t>2503017646</t>
  </si>
  <si>
    <t>КГУП Приморский водоканал</t>
  </si>
  <si>
    <t>2503022413</t>
  </si>
  <si>
    <t>250132001</t>
  </si>
  <si>
    <t>МУП "Уссурийск-Водоканал"</t>
  </si>
  <si>
    <t>2511040110</t>
  </si>
  <si>
    <t>251101001</t>
  </si>
  <si>
    <t>МУП Горводоканал ДГО</t>
  </si>
  <si>
    <t>2505010935</t>
  </si>
  <si>
    <t>250501001</t>
  </si>
  <si>
    <t>МУП РЭУ-2 микрорайона им. С. Лазо</t>
  </si>
  <si>
    <t>2510001679</t>
  </si>
  <si>
    <t>МУП Ружинское предприятие водоснабжения и водоотведения</t>
  </si>
  <si>
    <t>2507011758</t>
  </si>
  <si>
    <t>ОАО "Водоканал" г. Владивосток</t>
  </si>
  <si>
    <t>2538093800</t>
  </si>
  <si>
    <t>253801001</t>
  </si>
  <si>
    <t>ОАО "Российские железные дороги"</t>
  </si>
  <si>
    <t>7708503727</t>
  </si>
  <si>
    <t>272102001</t>
  </si>
  <si>
    <t>ОАО Дальневосточный завод Звезда</t>
  </si>
  <si>
    <t>2503000748</t>
  </si>
  <si>
    <t>ООО "Водоканал"</t>
  </si>
  <si>
    <t>2512302576</t>
  </si>
  <si>
    <t>ООО "Кристал"</t>
  </si>
  <si>
    <t>2506009555</t>
  </si>
  <si>
    <t>ООО "Спассктеплоэнерго"</t>
  </si>
  <si>
    <t>2510009886</t>
  </si>
  <si>
    <t>ООО Партизанское водоснабжение</t>
  </si>
  <si>
    <t>2505010117</t>
  </si>
  <si>
    <t>250901001</t>
  </si>
  <si>
    <t>ООО Соцстройсервис</t>
  </si>
  <si>
    <t>2512302329</t>
  </si>
  <si>
    <t>нет</t>
  </si>
  <si>
    <t>692900, г.Находка, ул. Судоремонтная, 23</t>
  </si>
  <si>
    <t>Орган местного самоуправления</t>
  </si>
  <si>
    <t>Вяльшин Владимир Рашмитович</t>
  </si>
  <si>
    <t>Главный инженер</t>
  </si>
  <si>
    <t>(4236)699893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</si>
</sst>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50">
    <xf numFmtId="49" fontId="0" fillId="0" borderId="0" xfId="0" applyAlignment="1">
      <alignment vertical="top"/>
    </xf>
    <xf numFmtId="0" fontId="22" fillId="0" borderId="0" xfId="77" applyFont="1" applyFill="1" applyAlignment="1" applyProtection="1">
      <alignment vertical="center" wrapText="1"/>
      <protection/>
    </xf>
    <xf numFmtId="0" fontId="22" fillId="0" borderId="0" xfId="77" applyFont="1" applyAlignment="1" applyProtection="1">
      <alignment vertical="center" wrapText="1"/>
      <protection/>
    </xf>
    <xf numFmtId="0" fontId="24" fillId="0" borderId="0" xfId="77" applyFont="1" applyAlignment="1" applyProtection="1">
      <alignment vertical="center" wrapText="1"/>
      <protection/>
    </xf>
    <xf numFmtId="0" fontId="22" fillId="24" borderId="0" xfId="77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7" applyFont="1" applyBorder="1" applyAlignment="1" applyProtection="1">
      <alignment vertical="center" wrapText="1"/>
      <protection/>
    </xf>
    <xf numFmtId="0" fontId="22" fillId="25" borderId="15" xfId="77" applyFont="1" applyFill="1" applyBorder="1" applyAlignment="1" applyProtection="1">
      <alignment vertical="center" wrapText="1"/>
      <protection/>
    </xf>
    <xf numFmtId="0" fontId="22" fillId="25" borderId="16" xfId="77" applyFont="1" applyFill="1" applyBorder="1" applyAlignment="1" applyProtection="1">
      <alignment vertical="center" wrapText="1"/>
      <protection/>
    </xf>
    <xf numFmtId="0" fontId="24" fillId="25" borderId="0" xfId="77" applyFont="1" applyFill="1" applyBorder="1" applyAlignment="1" applyProtection="1">
      <alignment vertical="center" wrapText="1"/>
      <protection/>
    </xf>
    <xf numFmtId="0" fontId="24" fillId="25" borderId="11" xfId="77" applyFont="1" applyFill="1" applyBorder="1" applyAlignment="1" applyProtection="1">
      <alignment vertical="center" wrapText="1"/>
      <protection/>
    </xf>
    <xf numFmtId="0" fontId="22" fillId="25" borderId="0" xfId="77" applyFont="1" applyFill="1" applyBorder="1" applyAlignment="1" applyProtection="1">
      <alignment vertical="center" wrapText="1"/>
      <protection/>
    </xf>
    <xf numFmtId="0" fontId="22" fillId="25" borderId="11" xfId="77" applyFont="1" applyFill="1" applyBorder="1" applyAlignment="1" applyProtection="1">
      <alignment vertical="center" wrapText="1"/>
      <protection/>
    </xf>
    <xf numFmtId="0" fontId="22" fillId="25" borderId="17" xfId="77" applyFont="1" applyFill="1" applyBorder="1" applyAlignment="1" applyProtection="1">
      <alignment vertical="center" wrapText="1"/>
      <protection/>
    </xf>
    <xf numFmtId="0" fontId="22" fillId="25" borderId="18" xfId="77" applyFont="1" applyFill="1" applyBorder="1" applyAlignment="1" applyProtection="1">
      <alignment vertical="center" wrapText="1"/>
      <protection/>
    </xf>
    <xf numFmtId="0" fontId="22" fillId="25" borderId="19" xfId="77" applyFont="1" applyFill="1" applyBorder="1" applyAlignment="1" applyProtection="1">
      <alignment vertical="center" wrapText="1"/>
      <protection/>
    </xf>
    <xf numFmtId="0" fontId="22" fillId="25" borderId="20" xfId="77" applyFont="1" applyFill="1" applyBorder="1" applyAlignment="1" applyProtection="1">
      <alignment vertical="center" wrapText="1"/>
      <protection/>
    </xf>
    <xf numFmtId="0" fontId="22" fillId="25" borderId="0" xfId="79" applyFont="1" applyFill="1" applyBorder="1" applyAlignment="1" applyProtection="1">
      <alignment vertical="center" wrapText="1"/>
      <protection/>
    </xf>
    <xf numFmtId="0" fontId="22" fillId="25" borderId="0" xfId="77" applyFont="1" applyFill="1" applyBorder="1" applyAlignment="1" applyProtection="1">
      <alignment horizontal="left" vertical="center" wrapText="1"/>
      <protection/>
    </xf>
    <xf numFmtId="0" fontId="22" fillId="21" borderId="21" xfId="77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2" fillId="25" borderId="0" xfId="79" applyNumberFormat="1" applyFont="1" applyFill="1" applyBorder="1" applyAlignment="1" applyProtection="1">
      <alignment vertical="center" wrapText="1"/>
      <protection/>
    </xf>
    <xf numFmtId="49" fontId="45" fillId="0" borderId="0" xfId="0" applyFont="1" applyAlignment="1">
      <alignment vertical="top" wrapText="1"/>
    </xf>
    <xf numFmtId="0" fontId="23" fillId="0" borderId="0" xfId="77" applyFont="1" applyAlignment="1" applyProtection="1">
      <alignment vertical="center" wrapText="1"/>
      <protection/>
    </xf>
    <xf numFmtId="0" fontId="4" fillId="0" borderId="0" xfId="73" applyFont="1" applyAlignment="1">
      <alignment wrapText="1"/>
      <protection/>
    </xf>
    <xf numFmtId="0" fontId="4" fillId="0" borderId="0" xfId="73" applyAlignment="1">
      <alignment wrapText="1"/>
      <protection/>
    </xf>
    <xf numFmtId="49" fontId="22" fillId="21" borderId="23" xfId="7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5" applyFont="1" applyAlignment="1">
      <alignment wrapText="1"/>
      <protection/>
    </xf>
    <xf numFmtId="0" fontId="4" fillId="0" borderId="0" xfId="75" applyAlignment="1">
      <alignment wrapText="1"/>
      <protection/>
    </xf>
    <xf numFmtId="0" fontId="22" fillId="21" borderId="24" xfId="80" applyFont="1" applyFill="1" applyBorder="1" applyAlignment="1" applyProtection="1">
      <alignment horizontal="center" vertical="center" wrapText="1"/>
      <protection locked="0"/>
    </xf>
    <xf numFmtId="0" fontId="47" fillId="0" borderId="0" xfId="71" applyFont="1">
      <alignment/>
      <protection/>
    </xf>
    <xf numFmtId="0" fontId="15" fillId="4" borderId="14" xfId="76" applyFont="1" applyFill="1" applyBorder="1" applyAlignment="1" applyProtection="1">
      <alignment horizontal="center" vertical="center" wrapText="1"/>
      <protection/>
    </xf>
    <xf numFmtId="0" fontId="15" fillId="4" borderId="25" xfId="76" applyFont="1" applyFill="1" applyBorder="1" applyAlignment="1" applyProtection="1">
      <alignment horizontal="center" vertical="center" wrapText="1"/>
      <protection/>
    </xf>
    <xf numFmtId="0" fontId="15" fillId="25" borderId="0" xfId="76" applyFont="1" applyFill="1" applyBorder="1" applyAlignment="1" applyProtection="1">
      <alignment horizontal="center" vertical="center" wrapText="1"/>
      <protection/>
    </xf>
    <xf numFmtId="0" fontId="0" fillId="0" borderId="0" xfId="71" applyFont="1">
      <alignment/>
      <protection/>
    </xf>
    <xf numFmtId="0" fontId="0" fillId="25" borderId="17" xfId="71" applyFont="1" applyFill="1" applyBorder="1">
      <alignment/>
      <protection/>
    </xf>
    <xf numFmtId="0" fontId="0" fillId="25" borderId="11" xfId="71" applyFont="1" applyFill="1" applyBorder="1">
      <alignment/>
      <protection/>
    </xf>
    <xf numFmtId="0" fontId="15" fillId="4" borderId="8" xfId="81" applyFont="1" applyFill="1" applyBorder="1" applyAlignment="1" applyProtection="1">
      <alignment vertical="center" wrapText="1"/>
      <protection/>
    </xf>
    <xf numFmtId="0" fontId="0" fillId="0" borderId="0" xfId="69" applyFont="1">
      <alignment/>
      <protection/>
    </xf>
    <xf numFmtId="0" fontId="0" fillId="0" borderId="11" xfId="69" applyFont="1" applyBorder="1">
      <alignment/>
      <protection/>
    </xf>
    <xf numFmtId="0" fontId="0" fillId="25" borderId="17" xfId="69" applyFont="1" applyFill="1" applyBorder="1">
      <alignment/>
      <protection/>
    </xf>
    <xf numFmtId="0" fontId="0" fillId="25" borderId="11" xfId="69" applyFont="1" applyFill="1" applyBorder="1">
      <alignment/>
      <protection/>
    </xf>
    <xf numFmtId="0" fontId="49" fillId="25" borderId="17" xfId="69" applyFont="1" applyFill="1" applyBorder="1">
      <alignment/>
      <protection/>
    </xf>
    <xf numFmtId="0" fontId="0" fillId="0" borderId="21" xfId="71" applyFont="1" applyFill="1" applyBorder="1" applyAlignment="1">
      <alignment horizontal="center" vertical="center" wrapText="1"/>
      <protection/>
    </xf>
    <xf numFmtId="0" fontId="0" fillId="24" borderId="8" xfId="71" applyFont="1" applyFill="1" applyBorder="1" applyAlignment="1">
      <alignment horizontal="left" vertical="center" wrapText="1"/>
      <protection/>
    </xf>
    <xf numFmtId="1" fontId="0" fillId="21" borderId="8" xfId="71" applyNumberFormat="1" applyFont="1" applyFill="1" applyBorder="1" applyAlignment="1">
      <alignment horizontal="center" vertical="center" wrapText="1"/>
      <protection/>
    </xf>
    <xf numFmtId="2" fontId="0" fillId="21" borderId="8" xfId="71" applyNumberFormat="1" applyFont="1" applyFill="1" applyBorder="1" applyAlignment="1">
      <alignment horizontal="center" vertical="center" wrapText="1"/>
      <protection/>
    </xf>
    <xf numFmtId="4" fontId="0" fillId="4" borderId="8" xfId="71" applyNumberFormat="1" applyFont="1" applyFill="1" applyBorder="1" applyAlignment="1">
      <alignment horizontal="center" vertical="center" wrapText="1"/>
      <protection/>
    </xf>
    <xf numFmtId="4" fontId="0" fillId="21" borderId="8" xfId="71" applyNumberFormat="1" applyFont="1" applyFill="1" applyBorder="1" applyAlignment="1">
      <alignment horizontal="center" vertical="center" wrapText="1"/>
      <protection/>
    </xf>
    <xf numFmtId="4" fontId="0" fillId="21" borderId="8" xfId="71" applyNumberFormat="1" applyFont="1" applyFill="1" applyBorder="1" applyAlignment="1">
      <alignment horizontal="center" vertical="center"/>
      <protection/>
    </xf>
    <xf numFmtId="4" fontId="0" fillId="21" borderId="26" xfId="71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22" fillId="25" borderId="0" xfId="77" applyFont="1" applyFill="1" applyBorder="1" applyAlignment="1" applyProtection="1">
      <alignment horizontal="center" vertical="top" wrapText="1"/>
      <protection/>
    </xf>
    <xf numFmtId="0" fontId="49" fillId="0" borderId="0" xfId="76" applyFont="1" applyAlignment="1" applyProtection="1">
      <alignment horizontal="right" wrapText="1"/>
      <protection/>
    </xf>
    <xf numFmtId="0" fontId="49" fillId="0" borderId="0" xfId="76" applyFont="1" applyAlignment="1" applyProtection="1">
      <alignment wrapText="1"/>
      <protection/>
    </xf>
    <xf numFmtId="0" fontId="49" fillId="0" borderId="0" xfId="71" applyFont="1" applyAlignment="1" applyProtection="1">
      <alignment wrapText="1"/>
      <protection/>
    </xf>
    <xf numFmtId="0" fontId="22" fillId="0" borderId="0" xfId="77" applyFont="1" applyAlignment="1" applyProtection="1">
      <alignment wrapText="1"/>
      <protection/>
    </xf>
    <xf numFmtId="0" fontId="22" fillId="0" borderId="0" xfId="69" applyFont="1" applyAlignment="1" applyProtection="1">
      <alignment wrapText="1"/>
      <protection/>
    </xf>
    <xf numFmtId="0" fontId="22" fillId="25" borderId="15" xfId="69" applyFont="1" applyFill="1" applyBorder="1" applyAlignment="1" applyProtection="1">
      <alignment wrapText="1"/>
      <protection/>
    </xf>
    <xf numFmtId="0" fontId="22" fillId="25" borderId="16" xfId="69" applyFont="1" applyFill="1" applyBorder="1" applyAlignment="1" applyProtection="1">
      <alignment wrapText="1"/>
      <protection/>
    </xf>
    <xf numFmtId="0" fontId="22" fillId="25" borderId="17" xfId="69" applyFont="1" applyFill="1" applyBorder="1" applyAlignment="1" applyProtection="1">
      <alignment wrapText="1"/>
      <protection/>
    </xf>
    <xf numFmtId="0" fontId="22" fillId="25" borderId="11" xfId="69" applyFont="1" applyFill="1" applyBorder="1" applyAlignment="1" applyProtection="1">
      <alignment wrapText="1"/>
      <protection/>
    </xf>
    <xf numFmtId="0" fontId="22" fillId="25" borderId="0" xfId="69" applyFont="1" applyFill="1" applyBorder="1" applyAlignment="1" applyProtection="1">
      <alignment wrapText="1"/>
      <protection/>
    </xf>
    <xf numFmtId="0" fontId="22" fillId="25" borderId="19" xfId="69" applyFont="1" applyFill="1" applyBorder="1" applyAlignment="1" applyProtection="1">
      <alignment wrapText="1"/>
      <protection/>
    </xf>
    <xf numFmtId="0" fontId="22" fillId="25" borderId="20" xfId="69" applyFont="1" applyFill="1" applyBorder="1" applyAlignment="1" applyProtection="1">
      <alignment wrapText="1"/>
      <protection/>
    </xf>
    <xf numFmtId="0" fontId="22" fillId="25" borderId="18" xfId="69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49" fontId="15" fillId="4" borderId="14" xfId="76" applyNumberFormat="1" applyFont="1" applyFill="1" applyBorder="1" applyAlignment="1" applyProtection="1">
      <alignment horizontal="center" vertical="center" wrapText="1"/>
      <protection/>
    </xf>
    <xf numFmtId="0" fontId="15" fillId="4" borderId="8" xfId="76" applyFont="1" applyFill="1" applyBorder="1" applyAlignment="1" applyProtection="1">
      <alignment wrapText="1"/>
      <protection/>
    </xf>
    <xf numFmtId="49" fontId="0" fillId="4" borderId="27" xfId="76" applyNumberFormat="1" applyFont="1" applyFill="1" applyBorder="1" applyAlignment="1" applyProtection="1">
      <alignment horizontal="center" vertical="center" wrapText="1"/>
      <protection/>
    </xf>
    <xf numFmtId="0" fontId="0" fillId="4" borderId="28" xfId="76" applyFont="1" applyFill="1" applyBorder="1" applyAlignment="1" applyProtection="1">
      <alignment horizontal="center" vertical="center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4" borderId="27" xfId="76" applyFont="1" applyFill="1" applyBorder="1" applyAlignment="1" applyProtection="1">
      <alignment horizontal="center" vertical="center" wrapText="1"/>
      <protection/>
    </xf>
    <xf numFmtId="0" fontId="0" fillId="4" borderId="8" xfId="76" applyNumberFormat="1" applyFont="1" applyFill="1" applyBorder="1" applyAlignment="1" applyProtection="1">
      <alignment horizontal="left" vertical="center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4" borderId="8" xfId="81" applyFont="1" applyFill="1" applyBorder="1" applyAlignment="1" applyProtection="1">
      <alignment wrapText="1"/>
      <protection/>
    </xf>
    <xf numFmtId="0" fontId="0" fillId="4" borderId="8" xfId="81" applyFont="1" applyFill="1" applyBorder="1" applyAlignment="1" applyProtection="1">
      <alignment vertical="center"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0" fillId="25" borderId="15" xfId="76" applyFont="1" applyFill="1" applyBorder="1" applyAlignment="1" applyProtection="1">
      <alignment wrapText="1"/>
      <protection/>
    </xf>
    <xf numFmtId="0" fontId="15" fillId="25" borderId="16" xfId="76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horizontal="center" wrapText="1"/>
      <protection/>
    </xf>
    <xf numFmtId="0" fontId="0" fillId="25" borderId="29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0" fillId="25" borderId="17" xfId="76" applyFont="1" applyFill="1" applyBorder="1" applyAlignment="1" applyProtection="1">
      <alignment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15" fillId="25" borderId="0" xfId="76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horizontal="center" wrapText="1"/>
      <protection/>
    </xf>
    <xf numFmtId="0" fontId="15" fillId="4" borderId="30" xfId="76" applyFont="1" applyFill="1" applyBorder="1" applyAlignment="1" applyProtection="1">
      <alignment horizontal="center" vertical="center" wrapText="1"/>
      <protection/>
    </xf>
    <xf numFmtId="0" fontId="0" fillId="4" borderId="31" xfId="76" applyFont="1" applyFill="1" applyBorder="1" applyAlignment="1" applyProtection="1">
      <alignment horizontal="center" vertical="center" wrapText="1"/>
      <protection/>
    </xf>
    <xf numFmtId="0" fontId="49" fillId="25" borderId="17" xfId="76" applyFont="1" applyFill="1" applyBorder="1" applyAlignment="1" applyProtection="1">
      <alignment wrapText="1"/>
      <protection/>
    </xf>
    <xf numFmtId="0" fontId="15" fillId="4" borderId="32" xfId="76" applyFont="1" applyFill="1" applyBorder="1" applyAlignment="1" applyProtection="1">
      <alignment horizontal="left" wrapText="1"/>
      <protection/>
    </xf>
    <xf numFmtId="4" fontId="0" fillId="4" borderId="33" xfId="76" applyNumberFormat="1" applyFont="1" applyFill="1" applyBorder="1" applyAlignment="1" applyProtection="1">
      <alignment horizontal="center"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15" fillId="4" borderId="8" xfId="76" applyFont="1" applyFill="1" applyBorder="1" applyAlignment="1" applyProtection="1">
      <alignment horizontal="left" wrapText="1"/>
      <protection/>
    </xf>
    <xf numFmtId="2" fontId="0" fillId="4" borderId="26" xfId="76" applyNumberFormat="1" applyFont="1" applyFill="1" applyBorder="1" applyAlignment="1" applyProtection="1">
      <alignment horizontal="center" vertical="center" wrapText="1"/>
      <protection/>
    </xf>
    <xf numFmtId="10" fontId="0" fillId="4" borderId="26" xfId="76" applyNumberFormat="1" applyFont="1" applyFill="1" applyBorder="1" applyAlignment="1" applyProtection="1">
      <alignment horizont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15" fillId="4" borderId="8" xfId="81" applyFont="1" applyFill="1" applyBorder="1" applyAlignment="1" applyProtection="1">
      <alignment horizontal="left" wrapText="1"/>
      <protection/>
    </xf>
    <xf numFmtId="3" fontId="0" fillId="4" borderId="26" xfId="76" applyNumberFormat="1" applyFont="1" applyFill="1" applyBorder="1" applyAlignment="1" applyProtection="1">
      <alignment horizontal="center" wrapText="1"/>
      <protection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wrapText="1"/>
      <protection/>
    </xf>
    <xf numFmtId="10" fontId="0" fillId="4" borderId="26" xfId="87" applyNumberFormat="1" applyFont="1" applyFill="1" applyBorder="1" applyAlignment="1" applyProtection="1">
      <alignment horizont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9" fillId="25" borderId="17" xfId="74" applyFont="1" applyFill="1" applyBorder="1" applyAlignment="1" applyProtection="1">
      <alignment wrapText="1"/>
      <protection/>
    </xf>
    <xf numFmtId="2" fontId="0" fillId="4" borderId="26" xfId="76" applyNumberFormat="1" applyFont="1" applyFill="1" applyBorder="1" applyAlignment="1" applyProtection="1">
      <alignment horizontal="center" wrapText="1"/>
      <protection/>
    </xf>
    <xf numFmtId="0" fontId="0" fillId="4" borderId="8" xfId="76" applyFont="1" applyFill="1" applyBorder="1" applyAlignment="1" applyProtection="1">
      <alignment horizontal="left" wrapText="1"/>
      <protection/>
    </xf>
    <xf numFmtId="0" fontId="0" fillId="4" borderId="8" xfId="81" applyFont="1" applyFill="1" applyBorder="1" applyAlignment="1" applyProtection="1">
      <alignment horizontal="left" vertical="center" wrapText="1"/>
      <protection/>
    </xf>
    <xf numFmtId="0" fontId="15" fillId="4" borderId="8" xfId="81" applyFont="1" applyFill="1" applyBorder="1" applyAlignment="1" applyProtection="1">
      <alignment horizontal="left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0" borderId="0" xfId="71" applyFont="1" applyFill="1" applyAlignment="1" applyProtection="1">
      <alignment wrapText="1"/>
      <protection/>
    </xf>
    <xf numFmtId="0" fontId="0" fillId="0" borderId="0" xfId="71" applyFont="1" applyAlignment="1" applyProtection="1">
      <alignment wrapText="1"/>
      <protection/>
    </xf>
    <xf numFmtId="0" fontId="0" fillId="25" borderId="17" xfId="71" applyFont="1" applyFill="1" applyBorder="1" applyAlignment="1" applyProtection="1">
      <alignment wrapText="1"/>
      <protection/>
    </xf>
    <xf numFmtId="0" fontId="0" fillId="25" borderId="11" xfId="71" applyFont="1" applyFill="1" applyBorder="1" applyAlignment="1" applyProtection="1">
      <alignment wrapText="1"/>
      <protection/>
    </xf>
    <xf numFmtId="0" fontId="0" fillId="4" borderId="8" xfId="70" applyFont="1" applyFill="1" applyBorder="1" applyAlignment="1" applyProtection="1">
      <alignment horizontal="left" vertical="center" wrapText="1"/>
      <protection/>
    </xf>
    <xf numFmtId="0" fontId="0" fillId="25" borderId="19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horizontal="center" wrapText="1"/>
      <protection/>
    </xf>
    <xf numFmtId="0" fontId="0" fillId="25" borderId="18" xfId="70" applyFont="1" applyFill="1" applyBorder="1" applyAlignment="1" applyProtection="1">
      <alignment wrapText="1"/>
      <protection/>
    </xf>
    <xf numFmtId="3" fontId="0" fillId="21" borderId="26" xfId="76" applyNumberFormat="1" applyFont="1" applyFill="1" applyBorder="1" applyAlignment="1" applyProtection="1">
      <alignment horizontal="center" wrapText="1"/>
      <protection locked="0"/>
    </xf>
    <xf numFmtId="3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3" fontId="0" fillId="21" borderId="26" xfId="76" applyNumberFormat="1" applyFont="1" applyFill="1" applyBorder="1" applyAlignment="1" applyProtection="1">
      <alignment horizontal="center" wrapText="1"/>
      <protection locked="0"/>
    </xf>
    <xf numFmtId="4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6" applyNumberFormat="1" applyFont="1" applyFill="1" applyBorder="1" applyAlignment="1" applyProtection="1">
      <alignment horizontal="center" wrapText="1"/>
      <protection locked="0"/>
    </xf>
    <xf numFmtId="3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6" applyNumberFormat="1" applyFont="1" applyFill="1" applyBorder="1" applyAlignment="1" applyProtection="1">
      <alignment horizontal="center" wrapText="1"/>
      <protection locked="0"/>
    </xf>
    <xf numFmtId="49" fontId="15" fillId="0" borderId="0" xfId="76" applyNumberFormat="1" applyFont="1" applyAlignment="1" applyProtection="1">
      <alignment wrapText="1"/>
      <protection/>
    </xf>
    <xf numFmtId="0" fontId="0" fillId="0" borderId="0" xfId="76" applyFont="1" applyAlignment="1" applyProtection="1">
      <alignment horizontal="center" vertical="center" wrapText="1"/>
      <protection/>
    </xf>
    <xf numFmtId="0" fontId="0" fillId="25" borderId="15" xfId="76" applyFont="1" applyFill="1" applyBorder="1" applyAlignment="1" applyProtection="1">
      <alignment wrapText="1"/>
      <protection/>
    </xf>
    <xf numFmtId="49" fontId="15" fillId="25" borderId="16" xfId="76" applyNumberFormat="1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horizontal="center" vertical="center" wrapText="1"/>
      <protection/>
    </xf>
    <xf numFmtId="49" fontId="15" fillId="25" borderId="0" xfId="76" applyNumberFormat="1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horizontal="center" vertical="center" wrapText="1"/>
      <protection/>
    </xf>
    <xf numFmtId="0" fontId="0" fillId="4" borderId="22" xfId="76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wrapText="1"/>
      <protection/>
    </xf>
    <xf numFmtId="0" fontId="49" fillId="25" borderId="19" xfId="76" applyFont="1" applyFill="1" applyBorder="1" applyAlignment="1" applyProtection="1">
      <alignment wrapText="1"/>
      <protection/>
    </xf>
    <xf numFmtId="49" fontId="15" fillId="25" borderId="20" xfId="76" applyNumberFormat="1" applyFont="1" applyFill="1" applyBorder="1" applyAlignment="1" applyProtection="1">
      <alignment wrapText="1"/>
      <protection/>
    </xf>
    <xf numFmtId="0" fontId="0" fillId="25" borderId="20" xfId="76" applyFont="1" applyFill="1" applyBorder="1" applyAlignment="1" applyProtection="1">
      <alignment wrapText="1"/>
      <protection/>
    </xf>
    <xf numFmtId="0" fontId="0" fillId="25" borderId="20" xfId="76" applyFont="1" applyFill="1" applyBorder="1" applyAlignment="1" applyProtection="1">
      <alignment horizontal="center" vertical="center" wrapText="1"/>
      <protection/>
    </xf>
    <xf numFmtId="0" fontId="0" fillId="25" borderId="18" xfId="76" applyFont="1" applyFill="1" applyBorder="1" applyAlignment="1" applyProtection="1">
      <alignment wrapText="1"/>
      <protection/>
    </xf>
    <xf numFmtId="4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34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5" xfId="69" applyFont="1" applyFill="1" applyBorder="1" applyAlignment="1" applyProtection="1">
      <alignment wrapText="1"/>
      <protection/>
    </xf>
    <xf numFmtId="0" fontId="0" fillId="25" borderId="16" xfId="69" applyFont="1" applyFill="1" applyBorder="1" applyAlignment="1" applyProtection="1">
      <alignment wrapText="1"/>
      <protection/>
    </xf>
    <xf numFmtId="0" fontId="0" fillId="25" borderId="29" xfId="69" applyFont="1" applyFill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25" borderId="0" xfId="69" applyFont="1" applyFill="1" applyBorder="1" applyAlignment="1" applyProtection="1">
      <alignment wrapText="1"/>
      <protection/>
    </xf>
    <xf numFmtId="0" fontId="49" fillId="25" borderId="17" xfId="69" applyFont="1" applyFill="1" applyBorder="1" applyAlignment="1" applyProtection="1">
      <alignment wrapText="1"/>
      <protection/>
    </xf>
    <xf numFmtId="0" fontId="0" fillId="26" borderId="35" xfId="69" applyFont="1" applyFill="1" applyBorder="1" applyAlignment="1" applyProtection="1">
      <alignment wrapText="1"/>
      <protection/>
    </xf>
    <xf numFmtId="0" fontId="0" fillId="26" borderId="36" xfId="69" applyFont="1" applyFill="1" applyBorder="1" applyAlignment="1" applyProtection="1">
      <alignment wrapText="1"/>
      <protection/>
    </xf>
    <xf numFmtId="0" fontId="0" fillId="25" borderId="19" xfId="69" applyFont="1" applyFill="1" applyBorder="1" applyAlignment="1" applyProtection="1">
      <alignment wrapText="1"/>
      <protection/>
    </xf>
    <xf numFmtId="0" fontId="0" fillId="25" borderId="20" xfId="69" applyFont="1" applyFill="1" applyBorder="1" applyAlignment="1" applyProtection="1">
      <alignment wrapText="1"/>
      <protection/>
    </xf>
    <xf numFmtId="0" fontId="0" fillId="25" borderId="18" xfId="69" applyFont="1" applyFill="1" applyBorder="1" applyAlignment="1" applyProtection="1">
      <alignment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49" fontId="52" fillId="0" borderId="0" xfId="0" applyFont="1" applyAlignment="1">
      <alignment horizontal="left" vertical="top" indent="2"/>
    </xf>
    <xf numFmtId="187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22" fillId="4" borderId="37" xfId="77" applyFont="1" applyFill="1" applyBorder="1" applyAlignment="1" applyProtection="1">
      <alignment horizontal="center" vertical="center" wrapText="1"/>
      <protection/>
    </xf>
    <xf numFmtId="0" fontId="22" fillId="24" borderId="8" xfId="69" applyFont="1" applyFill="1" applyBorder="1" applyAlignment="1" applyProtection="1">
      <alignment horizontal="center" wrapText="1"/>
      <protection locked="0"/>
    </xf>
    <xf numFmtId="4" fontId="0" fillId="21" borderId="38" xfId="76" applyNumberFormat="1" applyFont="1" applyFill="1" applyBorder="1" applyAlignment="1" applyProtection="1">
      <alignment horizontal="center" wrapText="1"/>
      <protection locked="0"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9" fillId="0" borderId="0" xfId="76" applyFont="1" applyFill="1" applyAlignment="1" applyProtection="1">
      <alignment wrapText="1"/>
      <protection/>
    </xf>
    <xf numFmtId="0" fontId="53" fillId="0" borderId="0" xfId="79" applyFont="1" applyFill="1" applyBorder="1" applyAlignment="1" applyProtection="1">
      <alignment horizontal="center" wrapText="1"/>
      <protection/>
    </xf>
    <xf numFmtId="0" fontId="22" fillId="0" borderId="0" xfId="79" applyFont="1" applyFill="1" applyBorder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3" fillId="0" borderId="0" xfId="79" applyFont="1" applyFill="1" applyBorder="1" applyAlignment="1" applyProtection="1">
      <alignment wrapText="1"/>
      <protection/>
    </xf>
    <xf numFmtId="0" fontId="54" fillId="0" borderId="0" xfId="77" applyFont="1" applyAlignment="1" applyProtection="1">
      <alignment vertical="center" wrapText="1"/>
      <protection/>
    </xf>
    <xf numFmtId="0" fontId="53" fillId="0" borderId="0" xfId="77" applyFont="1" applyAlignment="1" applyProtection="1">
      <alignment vertical="center" wrapText="1"/>
      <protection/>
    </xf>
    <xf numFmtId="187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0" fillId="25" borderId="11" xfId="71" applyFont="1" applyFill="1" applyBorder="1" applyAlignment="1" applyProtection="1">
      <alignment wrapText="1"/>
      <protection/>
    </xf>
    <xf numFmtId="0" fontId="0" fillId="0" borderId="0" xfId="71" applyFont="1" applyFill="1" applyAlignment="1" applyProtection="1">
      <alignment wrapText="1"/>
      <protection/>
    </xf>
    <xf numFmtId="0" fontId="0" fillId="0" borderId="0" xfId="71" applyFont="1" applyAlignment="1" applyProtection="1">
      <alignment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49" fillId="25" borderId="11" xfId="71" applyFont="1" applyFill="1" applyBorder="1" applyAlignment="1" applyProtection="1">
      <alignment wrapText="1"/>
      <protection/>
    </xf>
    <xf numFmtId="0" fontId="53" fillId="0" borderId="0" xfId="77" applyFont="1" applyFill="1" applyAlignment="1" applyProtection="1">
      <alignment vertical="center" wrapText="1"/>
      <protection/>
    </xf>
    <xf numFmtId="0" fontId="49" fillId="0" borderId="0" xfId="72" applyFont="1" applyAlignment="1" applyProtection="1">
      <alignment vertical="center"/>
      <protection/>
    </xf>
    <xf numFmtId="0" fontId="49" fillId="0" borderId="0" xfId="69" applyFont="1" applyAlignment="1" applyProtection="1">
      <alignment wrapText="1"/>
      <protection/>
    </xf>
    <xf numFmtId="49" fontId="0" fillId="4" borderId="8" xfId="0" applyFill="1" applyBorder="1" applyAlignment="1" applyProtection="1">
      <alignment wrapText="1"/>
      <protection/>
    </xf>
    <xf numFmtId="0" fontId="43" fillId="7" borderId="29" xfId="77" applyFont="1" applyFill="1" applyBorder="1" applyAlignment="1" applyProtection="1">
      <alignment horizontal="right" vertical="center" wrapText="1"/>
      <protection/>
    </xf>
    <xf numFmtId="0" fontId="0" fillId="4" borderId="8" xfId="76" applyFont="1" applyFill="1" applyBorder="1" applyAlignment="1" applyProtection="1">
      <alignment horizontal="left" vertical="center" wrapText="1" indent="1"/>
      <protection/>
    </xf>
    <xf numFmtId="0" fontId="49" fillId="0" borderId="0" xfId="70" applyFont="1" applyFill="1" applyAlignment="1" applyProtection="1">
      <alignment wrapText="1"/>
      <protection/>
    </xf>
    <xf numFmtId="0" fontId="49" fillId="0" borderId="0" xfId="71" applyFont="1" applyFill="1" applyAlignment="1" applyProtection="1">
      <alignment wrapText="1"/>
      <protection/>
    </xf>
    <xf numFmtId="0" fontId="49" fillId="0" borderId="0" xfId="76" applyFont="1" applyProtection="1">
      <alignment/>
      <protection/>
    </xf>
    <xf numFmtId="0" fontId="49" fillId="0" borderId="0" xfId="76" applyFont="1" applyFill="1" applyBorder="1" applyAlignment="1" applyProtection="1">
      <alignment wrapText="1"/>
      <protection/>
    </xf>
    <xf numFmtId="14" fontId="49" fillId="0" borderId="0" xfId="76" applyNumberFormat="1" applyFont="1" applyFill="1" applyAlignment="1" applyProtection="1">
      <alignment wrapText="1"/>
      <protection/>
    </xf>
    <xf numFmtId="0" fontId="49" fillId="0" borderId="0" xfId="76" applyFont="1" applyFill="1" applyAlignment="1" applyProtection="1">
      <alignment horizontal="right" wrapText="1"/>
      <protection/>
    </xf>
    <xf numFmtId="0" fontId="22" fillId="21" borderId="39" xfId="77" applyFont="1" applyFill="1" applyBorder="1" applyAlignment="1" applyProtection="1">
      <alignment horizontal="center" vertical="center" wrapText="1"/>
      <protection locked="0"/>
    </xf>
    <xf numFmtId="0" fontId="22" fillId="21" borderId="40" xfId="77" applyFont="1" applyFill="1" applyBorder="1" applyAlignment="1" applyProtection="1">
      <alignment horizontal="center" vertical="center" wrapText="1"/>
      <protection locked="0"/>
    </xf>
    <xf numFmtId="0" fontId="22" fillId="21" borderId="41" xfId="77" applyFont="1" applyFill="1" applyBorder="1" applyAlignment="1" applyProtection="1">
      <alignment horizontal="center" vertical="center" wrapText="1"/>
      <protection locked="0"/>
    </xf>
    <xf numFmtId="0" fontId="22" fillId="21" borderId="24" xfId="77" applyFont="1" applyFill="1" applyBorder="1" applyAlignment="1" applyProtection="1">
      <alignment horizontal="center" vertical="center" wrapText="1"/>
      <protection locked="0"/>
    </xf>
    <xf numFmtId="0" fontId="23" fillId="20" borderId="42" xfId="77" applyFont="1" applyFill="1" applyBorder="1" applyAlignment="1" applyProtection="1">
      <alignment vertical="center" wrapText="1"/>
      <protection/>
    </xf>
    <xf numFmtId="0" fontId="0" fillId="25" borderId="0" xfId="79" applyNumberFormat="1" applyFont="1" applyFill="1" applyBorder="1" applyAlignment="1" applyProtection="1">
      <alignment horizontal="center" vertical="center" wrapText="1"/>
      <protection/>
    </xf>
    <xf numFmtId="0" fontId="22" fillId="25" borderId="0" xfId="79" applyNumberFormat="1" applyFont="1" applyFill="1" applyBorder="1" applyAlignment="1" applyProtection="1">
      <alignment horizontal="center" vertical="center" wrapText="1"/>
      <protection/>
    </xf>
    <xf numFmtId="0" fontId="22" fillId="21" borderId="43" xfId="77" applyFont="1" applyFill="1" applyBorder="1" applyAlignment="1" applyProtection="1">
      <alignment horizontal="center" vertic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49" fontId="42" fillId="0" borderId="0" xfId="51" applyFont="1" applyAlignment="1" applyProtection="1">
      <alignment horizontal="center" vertical="center"/>
      <protection/>
    </xf>
    <xf numFmtId="0" fontId="22" fillId="21" borderId="26" xfId="77" applyFont="1" applyFill="1" applyBorder="1" applyAlignment="1" applyProtection="1">
      <alignment horizontal="center" vertical="center" wrapText="1"/>
      <protection locked="0"/>
    </xf>
    <xf numFmtId="0" fontId="15" fillId="4" borderId="22" xfId="81" applyFont="1" applyFill="1" applyBorder="1" applyAlignment="1" applyProtection="1">
      <alignment vertical="center" wrapText="1"/>
      <protection/>
    </xf>
    <xf numFmtId="10" fontId="0" fillId="21" borderId="34" xfId="76" applyNumberFormat="1" applyFont="1" applyFill="1" applyBorder="1" applyAlignment="1" applyProtection="1">
      <alignment horizontal="center" wrapText="1"/>
      <protection locked="0"/>
    </xf>
    <xf numFmtId="0" fontId="22" fillId="4" borderId="34" xfId="77" applyFont="1" applyFill="1" applyBorder="1" applyAlignment="1" applyProtection="1">
      <alignment horizontal="center" vertical="center" wrapText="1"/>
      <protection/>
    </xf>
    <xf numFmtId="49" fontId="22" fillId="4" borderId="8" xfId="80" applyNumberFormat="1" applyFont="1" applyFill="1" applyBorder="1" applyAlignment="1" applyProtection="1">
      <alignment horizontal="center" vertical="center" wrapText="1"/>
      <protection/>
    </xf>
    <xf numFmtId="49" fontId="22" fillId="4" borderId="26" xfId="80" applyNumberFormat="1" applyFont="1" applyFill="1" applyBorder="1" applyAlignment="1" applyProtection="1">
      <alignment horizontal="center" vertical="center" wrapText="1"/>
      <protection/>
    </xf>
    <xf numFmtId="0" fontId="44" fillId="25" borderId="44" xfId="77" applyFont="1" applyFill="1" applyBorder="1" applyAlignment="1" applyProtection="1">
      <alignment horizontal="center" vertical="center" wrapText="1"/>
      <protection/>
    </xf>
    <xf numFmtId="0" fontId="22" fillId="25" borderId="41" xfId="77" applyFont="1" applyFill="1" applyBorder="1" applyAlignment="1" applyProtection="1">
      <alignment horizontal="left" vertical="center" wrapText="1"/>
      <protection/>
    </xf>
    <xf numFmtId="0" fontId="22" fillId="25" borderId="44" xfId="77" applyFont="1" applyFill="1" applyBorder="1" applyAlignment="1" applyProtection="1">
      <alignment horizontal="center" vertical="center" wrapText="1"/>
      <protection/>
    </xf>
    <xf numFmtId="0" fontId="22" fillId="25" borderId="7" xfId="77" applyFont="1" applyFill="1" applyBorder="1" applyAlignment="1" applyProtection="1">
      <alignment horizontal="center" vertical="center" wrapText="1"/>
      <protection/>
    </xf>
    <xf numFmtId="0" fontId="22" fillId="25" borderId="21" xfId="77" applyFont="1" applyFill="1" applyBorder="1" applyAlignment="1" applyProtection="1">
      <alignment horizontal="center" vertical="center" wrapText="1"/>
      <protection/>
    </xf>
    <xf numFmtId="0" fontId="22" fillId="25" borderId="37" xfId="77" applyFont="1" applyFill="1" applyBorder="1" applyAlignment="1" applyProtection="1">
      <alignment horizontal="center" vertical="center" wrapText="1"/>
      <protection/>
    </xf>
    <xf numFmtId="0" fontId="22" fillId="25" borderId="8" xfId="77" applyFont="1" applyFill="1" applyBorder="1" applyAlignment="1" applyProtection="1">
      <alignment horizontal="center" vertical="center" wrapText="1"/>
      <protection/>
    </xf>
    <xf numFmtId="0" fontId="22" fillId="25" borderId="26" xfId="77" applyFont="1" applyFill="1" applyBorder="1" applyAlignment="1" applyProtection="1">
      <alignment horizontal="center" vertical="center" wrapText="1"/>
      <protection/>
    </xf>
    <xf numFmtId="0" fontId="22" fillId="25" borderId="45" xfId="77" applyFont="1" applyFill="1" applyBorder="1" applyAlignment="1" applyProtection="1">
      <alignment horizontal="center" vertical="center" wrapText="1"/>
      <protection/>
    </xf>
    <xf numFmtId="0" fontId="23" fillId="25" borderId="46" xfId="77" applyFont="1" applyFill="1" applyBorder="1" applyAlignment="1" applyProtection="1">
      <alignment horizontal="center" vertical="center" wrapText="1"/>
      <protection/>
    </xf>
    <xf numFmtId="0" fontId="22" fillId="25" borderId="47" xfId="79" applyFont="1" applyFill="1" applyBorder="1" applyAlignment="1" applyProtection="1">
      <alignment horizontal="center" vertical="center" wrapText="1"/>
      <protection/>
    </xf>
    <xf numFmtId="0" fontId="22" fillId="25" borderId="46" xfId="79" applyFont="1" applyFill="1" applyBorder="1" applyAlignment="1" applyProtection="1">
      <alignment horizontal="center" vertical="center" wrapText="1"/>
      <protection/>
    </xf>
    <xf numFmtId="0" fontId="22" fillId="25" borderId="48" xfId="79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3" fillId="7" borderId="37" xfId="77" applyFont="1" applyFill="1" applyBorder="1" applyAlignment="1" applyProtection="1">
      <alignment horizontal="center" vertical="center" wrapText="1"/>
      <protection/>
    </xf>
    <xf numFmtId="0" fontId="23" fillId="4" borderId="37" xfId="69" applyFont="1" applyFill="1" applyBorder="1" applyAlignment="1" applyProtection="1">
      <alignment horizontal="center" vertical="center" wrapText="1"/>
      <protection/>
    </xf>
    <xf numFmtId="0" fontId="15" fillId="4" borderId="49" xfId="69" applyFont="1" applyFill="1" applyBorder="1" applyAlignment="1" applyProtection="1">
      <alignment horizontal="center" vertical="center" wrapText="1"/>
      <protection/>
    </xf>
    <xf numFmtId="0" fontId="15" fillId="4" borderId="50" xfId="69" applyFont="1" applyFill="1" applyBorder="1" applyAlignment="1" applyProtection="1">
      <alignment horizontal="center" vertical="center" wrapText="1"/>
      <protection/>
    </xf>
    <xf numFmtId="0" fontId="23" fillId="4" borderId="37" xfId="69" applyFont="1" applyFill="1" applyBorder="1" applyAlignment="1" applyProtection="1">
      <alignment horizontal="center" wrapText="1"/>
      <protection/>
    </xf>
    <xf numFmtId="0" fontId="23" fillId="4" borderId="49" xfId="69" applyFont="1" applyFill="1" applyBorder="1" applyAlignment="1" applyProtection="1">
      <alignment horizontal="center" wrapText="1"/>
      <protection/>
    </xf>
    <xf numFmtId="0" fontId="23" fillId="4" borderId="50" xfId="69" applyFont="1" applyFill="1" applyBorder="1" applyAlignment="1" applyProtection="1">
      <alignment horizontal="center" wrapText="1"/>
      <protection/>
    </xf>
    <xf numFmtId="0" fontId="22" fillId="25" borderId="51" xfId="77" applyFont="1" applyFill="1" applyBorder="1" applyAlignment="1" applyProtection="1">
      <alignment horizontal="center" vertical="center" wrapText="1"/>
      <protection/>
    </xf>
    <xf numFmtId="0" fontId="22" fillId="25" borderId="52" xfId="77" applyFont="1" applyFill="1" applyBorder="1" applyAlignment="1" applyProtection="1">
      <alignment horizontal="center" vertical="center" wrapText="1"/>
      <protection/>
    </xf>
    <xf numFmtId="0" fontId="22" fillId="21" borderId="52" xfId="77" applyFont="1" applyFill="1" applyBorder="1" applyAlignment="1" applyProtection="1">
      <alignment horizontal="center" vertical="center" wrapText="1"/>
      <protection locked="0"/>
    </xf>
    <xf numFmtId="0" fontId="22" fillId="21" borderId="53" xfId="77" applyFont="1" applyFill="1" applyBorder="1" applyAlignment="1" applyProtection="1">
      <alignment horizontal="center" vertical="center" wrapText="1"/>
      <protection locked="0"/>
    </xf>
    <xf numFmtId="0" fontId="22" fillId="20" borderId="54" xfId="77" applyFont="1" applyFill="1" applyBorder="1" applyAlignment="1" applyProtection="1">
      <alignment horizontal="center" vertical="top" wrapText="1"/>
      <protection/>
    </xf>
    <xf numFmtId="0" fontId="22" fillId="20" borderId="55" xfId="77" applyFont="1" applyFill="1" applyBorder="1" applyAlignment="1" applyProtection="1">
      <alignment horizontal="center" vertical="top" wrapText="1"/>
      <protection/>
    </xf>
    <xf numFmtId="0" fontId="44" fillId="4" borderId="43" xfId="77" applyFont="1" applyFill="1" applyBorder="1" applyAlignment="1" applyProtection="1">
      <alignment horizontal="center" vertical="center" wrapText="1"/>
      <protection/>
    </xf>
    <xf numFmtId="0" fontId="44" fillId="4" borderId="56" xfId="77" applyFont="1" applyFill="1" applyBorder="1" applyAlignment="1" applyProtection="1">
      <alignment horizontal="center" vertical="center" wrapText="1"/>
      <protection/>
    </xf>
    <xf numFmtId="0" fontId="44" fillId="4" borderId="55" xfId="77" applyFont="1" applyFill="1" applyBorder="1" applyAlignment="1" applyProtection="1">
      <alignment horizontal="center" vertical="center" wrapText="1"/>
      <protection/>
    </xf>
    <xf numFmtId="0" fontId="22" fillId="21" borderId="46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49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48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5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6" xfId="79" applyNumberFormat="1" applyFont="1" applyFill="1" applyBorder="1" applyAlignment="1" applyProtection="1">
      <alignment horizontal="center" vertical="center" wrapText="1"/>
      <protection locked="0"/>
    </xf>
    <xf numFmtId="0" fontId="22" fillId="25" borderId="54" xfId="79" applyFont="1" applyFill="1" applyBorder="1" applyAlignment="1" applyProtection="1">
      <alignment horizontal="center" vertical="center" wrapText="1"/>
      <protection/>
    </xf>
    <xf numFmtId="0" fontId="22" fillId="25" borderId="57" xfId="79" applyFont="1" applyFill="1" applyBorder="1" applyAlignment="1" applyProtection="1">
      <alignment horizontal="center" vertical="center" wrapText="1"/>
      <protection/>
    </xf>
    <xf numFmtId="0" fontId="22" fillId="25" borderId="55" xfId="79" applyFont="1" applyFill="1" applyBorder="1" applyAlignment="1" applyProtection="1">
      <alignment horizontal="center" vertical="center" wrapText="1"/>
      <protection/>
    </xf>
    <xf numFmtId="0" fontId="22" fillId="25" borderId="58" xfId="79" applyFont="1" applyFill="1" applyBorder="1" applyAlignment="1" applyProtection="1">
      <alignment horizontal="center" vertical="center" wrapText="1"/>
      <protection/>
    </xf>
    <xf numFmtId="0" fontId="22" fillId="25" borderId="59" xfId="79" applyFont="1" applyFill="1" applyBorder="1" applyAlignment="1" applyProtection="1">
      <alignment horizontal="center" vertical="center" wrapText="1"/>
      <protection/>
    </xf>
    <xf numFmtId="0" fontId="22" fillId="25" borderId="60" xfId="79" applyFont="1" applyFill="1" applyBorder="1" applyAlignment="1" applyProtection="1">
      <alignment horizontal="center" vertical="center" wrapText="1"/>
      <protection/>
    </xf>
    <xf numFmtId="0" fontId="22" fillId="25" borderId="39" xfId="77" applyFont="1" applyFill="1" applyBorder="1" applyAlignment="1" applyProtection="1">
      <alignment horizontal="center" vertical="center" wrapText="1"/>
      <protection/>
    </xf>
    <xf numFmtId="0" fontId="22" fillId="25" borderId="40" xfId="77" applyFont="1" applyFill="1" applyBorder="1" applyAlignment="1" applyProtection="1">
      <alignment horizontal="center" vertical="center" wrapText="1"/>
      <protection/>
    </xf>
    <xf numFmtId="0" fontId="43" fillId="4" borderId="16" xfId="77" applyFont="1" applyFill="1" applyBorder="1" applyAlignment="1" applyProtection="1">
      <alignment horizontal="right" vertical="center" wrapText="1"/>
      <protection/>
    </xf>
    <xf numFmtId="0" fontId="43" fillId="4" borderId="29" xfId="77" applyFont="1" applyFill="1" applyBorder="1" applyAlignment="1" applyProtection="1">
      <alignment horizontal="right" vertical="center" wrapText="1"/>
      <protection/>
    </xf>
    <xf numFmtId="0" fontId="43" fillId="7" borderId="49" xfId="77" applyFont="1" applyFill="1" applyBorder="1" applyAlignment="1" applyProtection="1">
      <alignment horizontal="center" vertical="center" wrapText="1"/>
      <protection/>
    </xf>
    <xf numFmtId="0" fontId="43" fillId="7" borderId="50" xfId="77" applyFont="1" applyFill="1" applyBorder="1" applyAlignment="1" applyProtection="1">
      <alignment horizontal="center" vertical="center" wrapText="1"/>
      <protection/>
    </xf>
    <xf numFmtId="0" fontId="0" fillId="21" borderId="47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2" xfId="79" applyNumberFormat="1" applyFont="1" applyFill="1" applyBorder="1" applyAlignment="1" applyProtection="1">
      <alignment horizontal="center" vertical="center" wrapText="1"/>
      <protection locked="0"/>
    </xf>
    <xf numFmtId="0" fontId="23" fillId="25" borderId="47" xfId="77" applyFont="1" applyFill="1" applyBorder="1" applyAlignment="1" applyProtection="1">
      <alignment horizontal="center" vertical="center" wrapText="1"/>
      <protection/>
    </xf>
    <xf numFmtId="0" fontId="23" fillId="25" borderId="61" xfId="77" applyFont="1" applyFill="1" applyBorder="1" applyAlignment="1" applyProtection="1">
      <alignment horizontal="center" vertical="center" wrapText="1"/>
      <protection/>
    </xf>
    <xf numFmtId="0" fontId="23" fillId="25" borderId="62" xfId="77" applyFont="1" applyFill="1" applyBorder="1" applyAlignment="1" applyProtection="1">
      <alignment horizontal="center" vertical="center" wrapText="1"/>
      <protection/>
    </xf>
    <xf numFmtId="0" fontId="22" fillId="21" borderId="48" xfId="77" applyFont="1" applyFill="1" applyBorder="1" applyAlignment="1" applyProtection="1">
      <alignment horizontal="center" vertical="center" wrapText="1"/>
      <protection locked="0"/>
    </xf>
    <xf numFmtId="0" fontId="22" fillId="21" borderId="63" xfId="77" applyFont="1" applyFill="1" applyBorder="1" applyAlignment="1" applyProtection="1">
      <alignment horizontal="center" vertical="center" wrapText="1"/>
      <protection locked="0"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15" fillId="4" borderId="15" xfId="76" applyFont="1" applyFill="1" applyBorder="1" applyAlignment="1" applyProtection="1">
      <alignment horizontal="center" vertical="center" wrapText="1"/>
      <protection/>
    </xf>
    <xf numFmtId="0" fontId="15" fillId="4" borderId="16" xfId="76" applyFont="1" applyFill="1" applyBorder="1" applyAlignment="1" applyProtection="1">
      <alignment horizontal="center" vertical="center" wrapText="1"/>
      <protection/>
    </xf>
    <xf numFmtId="0" fontId="15" fillId="4" borderId="29" xfId="76" applyFont="1" applyFill="1" applyBorder="1" applyAlignment="1" applyProtection="1">
      <alignment horizontal="center" vertical="center" wrapText="1"/>
      <protection/>
    </xf>
    <xf numFmtId="0" fontId="0" fillId="4" borderId="17" xfId="76" applyFont="1" applyFill="1" applyBorder="1" applyAlignment="1" applyProtection="1">
      <alignment horizontal="center" vertical="center" wrapText="1"/>
      <protection/>
    </xf>
    <xf numFmtId="0" fontId="0" fillId="4" borderId="0" xfId="76" applyFont="1" applyFill="1" applyBorder="1" applyAlignment="1" applyProtection="1">
      <alignment horizontal="center" vertical="center" wrapText="1"/>
      <protection/>
    </xf>
    <xf numFmtId="0" fontId="0" fillId="4" borderId="11" xfId="76" applyFont="1" applyFill="1" applyBorder="1" applyAlignment="1" applyProtection="1">
      <alignment horizontal="center" vertical="center" wrapText="1"/>
      <protection/>
    </xf>
    <xf numFmtId="49" fontId="0" fillId="4" borderId="64" xfId="76" applyNumberFormat="1" applyFont="1" applyFill="1" applyBorder="1" applyAlignment="1" applyProtection="1">
      <alignment horizontal="center" vertical="center" wrapText="1"/>
      <protection/>
    </xf>
    <xf numFmtId="0" fontId="15" fillId="27" borderId="46" xfId="76" applyFont="1" applyFill="1" applyBorder="1" applyAlignment="1" applyProtection="1">
      <alignment horizontal="center" vertical="center" wrapText="1"/>
      <protection/>
    </xf>
    <xf numFmtId="0" fontId="15" fillId="27" borderId="49" xfId="76" applyFont="1" applyFill="1" applyBorder="1" applyAlignment="1" applyProtection="1">
      <alignment horizontal="center" vertical="center" wrapText="1"/>
      <protection/>
    </xf>
    <xf numFmtId="0" fontId="15" fillId="27" borderId="38" xfId="76" applyFont="1" applyFill="1" applyBorder="1" applyAlignment="1" applyProtection="1">
      <alignment horizontal="center" vertical="center" wrapText="1"/>
      <protection/>
    </xf>
    <xf numFmtId="0" fontId="15" fillId="4" borderId="19" xfId="76" applyFont="1" applyFill="1" applyBorder="1" applyAlignment="1" applyProtection="1">
      <alignment horizontal="center" vertical="center" wrapText="1"/>
      <protection/>
    </xf>
    <xf numFmtId="0" fontId="15" fillId="4" borderId="20" xfId="76" applyFont="1" applyFill="1" applyBorder="1" applyAlignment="1" applyProtection="1">
      <alignment horizontal="center" vertical="center" wrapText="1"/>
      <protection/>
    </xf>
    <xf numFmtId="0" fontId="15" fillId="4" borderId="18" xfId="76" applyFont="1" applyFill="1" applyBorder="1" applyAlignment="1" applyProtection="1">
      <alignment horizontal="center" vertical="center"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27" borderId="65" xfId="76" applyFont="1" applyFill="1" applyBorder="1" applyAlignment="1" applyProtection="1">
      <alignment horizontal="center" vertical="center" wrapText="1"/>
      <protection/>
    </xf>
    <xf numFmtId="0" fontId="15" fillId="27" borderId="16" xfId="76" applyFont="1" applyFill="1" applyBorder="1" applyAlignment="1" applyProtection="1">
      <alignment horizontal="center" vertical="center" wrapText="1"/>
      <protection/>
    </xf>
    <xf numFmtId="0" fontId="15" fillId="27" borderId="66" xfId="76" applyFont="1" applyFill="1" applyBorder="1" applyAlignment="1" applyProtection="1">
      <alignment horizontal="center" vertical="center" wrapText="1"/>
      <protection/>
    </xf>
    <xf numFmtId="49" fontId="0" fillId="4" borderId="67" xfId="76" applyNumberFormat="1" applyFont="1" applyFill="1" applyBorder="1" applyAlignment="1" applyProtection="1">
      <alignment horizontal="center" vertical="center" wrapText="1"/>
      <protection/>
    </xf>
    <xf numFmtId="49" fontId="0" fillId="4" borderId="68" xfId="76" applyNumberFormat="1" applyFont="1" applyFill="1" applyBorder="1" applyAlignment="1" applyProtection="1">
      <alignment horizontal="center" vertical="center" wrapText="1"/>
      <protection/>
    </xf>
    <xf numFmtId="49" fontId="0" fillId="4" borderId="69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1" applyFont="1" applyFill="1" applyBorder="1" applyAlignment="1" applyProtection="1">
      <alignment horizontal="center" vertical="center" wrapText="1"/>
      <protection/>
    </xf>
    <xf numFmtId="0" fontId="0" fillId="4" borderId="64" xfId="71" applyFont="1" applyFill="1" applyBorder="1" applyAlignment="1" applyProtection="1">
      <alignment horizontal="center" vertic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69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6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67" xfId="76" applyNumberFormat="1" applyFont="1" applyFill="1" applyBorder="1" applyAlignment="1" applyProtection="1">
      <alignment horizontal="center" vertical="center" wrapText="1"/>
      <protection/>
    </xf>
    <xf numFmtId="0" fontId="0" fillId="4" borderId="68" xfId="76" applyNumberFormat="1" applyFont="1" applyFill="1" applyBorder="1" applyAlignment="1" applyProtection="1">
      <alignment horizontal="center" vertical="center" wrapText="1"/>
      <protection/>
    </xf>
    <xf numFmtId="0" fontId="0" fillId="4" borderId="67" xfId="76" applyFont="1" applyFill="1" applyBorder="1" applyAlignment="1" applyProtection="1">
      <alignment horizontal="center" vertical="center" wrapText="1"/>
      <protection/>
    </xf>
    <xf numFmtId="0" fontId="0" fillId="4" borderId="68" xfId="76" applyFont="1" applyFill="1" applyBorder="1" applyAlignment="1" applyProtection="1">
      <alignment horizontal="center" vertical="center" wrapText="1"/>
      <protection/>
    </xf>
    <xf numFmtId="0" fontId="0" fillId="4" borderId="69" xfId="76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9" xfId="78" applyFont="1" applyFill="1" applyBorder="1" applyAlignment="1" applyProtection="1">
      <alignment horizontal="center" vertical="center" wrapText="1"/>
      <protection/>
    </xf>
    <xf numFmtId="0" fontId="48" fillId="4" borderId="19" xfId="78" applyFont="1" applyFill="1" applyBorder="1" applyAlignment="1" applyProtection="1">
      <alignment horizontal="center" vertical="center" wrapText="1"/>
      <protection/>
    </xf>
    <xf numFmtId="0" fontId="48" fillId="4" borderId="20" xfId="78" applyFont="1" applyFill="1" applyBorder="1" applyAlignment="1" applyProtection="1">
      <alignment horizontal="center" vertical="center" wrapText="1"/>
      <protection/>
    </xf>
    <xf numFmtId="0" fontId="48" fillId="4" borderId="18" xfId="78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5" xfId="51" applyFont="1" applyFill="1" applyBorder="1" applyAlignment="1" applyProtection="1">
      <alignment horizontal="center" vertical="center" wrapText="1"/>
      <protection/>
    </xf>
    <xf numFmtId="0" fontId="0" fillId="21" borderId="70" xfId="78" applyFont="1" applyFill="1" applyBorder="1" applyAlignment="1" applyProtection="1">
      <alignment horizontal="left" vertical="center" wrapText="1"/>
      <protection locked="0"/>
    </xf>
    <xf numFmtId="0" fontId="0" fillId="21" borderId="71" xfId="78" applyFont="1" applyFill="1" applyBorder="1" applyAlignment="1" applyProtection="1">
      <alignment horizontal="left" vertical="center" wrapText="1"/>
      <protection locked="0"/>
    </xf>
    <xf numFmtId="0" fontId="0" fillId="21" borderId="72" xfId="78" applyFont="1" applyFill="1" applyBorder="1" applyAlignment="1" applyProtection="1">
      <alignment horizontal="left" vertical="center" wrapText="1"/>
      <protection locked="0"/>
    </xf>
    <xf numFmtId="0" fontId="0" fillId="21" borderId="73" xfId="78" applyFont="1" applyFill="1" applyBorder="1" applyAlignment="1" applyProtection="1">
      <alignment horizontal="left" vertical="center" wrapText="1"/>
      <protection locked="0"/>
    </xf>
    <xf numFmtId="0" fontId="0" fillId="21" borderId="0" xfId="78" applyFont="1" applyFill="1" applyBorder="1" applyAlignment="1" applyProtection="1">
      <alignment horizontal="left" vertical="center" wrapText="1"/>
      <protection locked="0"/>
    </xf>
    <xf numFmtId="0" fontId="0" fillId="21" borderId="74" xfId="78" applyFont="1" applyFill="1" applyBorder="1" applyAlignment="1" applyProtection="1">
      <alignment horizontal="left" vertical="center" wrapText="1"/>
      <protection locked="0"/>
    </xf>
    <xf numFmtId="0" fontId="0" fillId="21" borderId="70" xfId="78" applyFont="1" applyFill="1" applyBorder="1" applyAlignment="1" applyProtection="1">
      <alignment horizontal="left" vertical="center" wrapText="1"/>
      <protection locked="0"/>
    </xf>
    <xf numFmtId="0" fontId="0" fillId="21" borderId="71" xfId="78" applyFont="1" applyFill="1" applyBorder="1" applyAlignment="1" applyProtection="1">
      <alignment horizontal="left" vertical="center" wrapText="1"/>
      <protection locked="0"/>
    </xf>
    <xf numFmtId="0" fontId="0" fillId="21" borderId="72" xfId="78" applyFont="1" applyFill="1" applyBorder="1" applyAlignment="1" applyProtection="1">
      <alignment horizontal="left" vertical="center" wrapText="1"/>
      <protection locked="0"/>
    </xf>
    <xf numFmtId="0" fontId="0" fillId="21" borderId="73" xfId="78" applyFont="1" applyFill="1" applyBorder="1" applyAlignment="1" applyProtection="1">
      <alignment horizontal="left" vertical="center" wrapText="1"/>
      <protection locked="0"/>
    </xf>
    <xf numFmtId="0" fontId="0" fillId="21" borderId="0" xfId="78" applyFont="1" applyFill="1" applyBorder="1" applyAlignment="1" applyProtection="1">
      <alignment horizontal="left" vertical="center" wrapText="1"/>
      <protection locked="0"/>
    </xf>
    <xf numFmtId="0" fontId="0" fillId="21" borderId="74" xfId="78" applyFont="1" applyFill="1" applyBorder="1" applyAlignment="1" applyProtection="1">
      <alignment horizontal="left" vertical="center" wrapText="1"/>
      <protection locked="0"/>
    </xf>
  </cellXfs>
  <cellStyles count="8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BALANCE.VODOSN.2008YEAR" xfId="69"/>
    <cellStyle name="Обычный_P48v001VO" xfId="70"/>
    <cellStyle name="Обычный_P48v001VS" xfId="71"/>
    <cellStyle name="Обычный_PRIL1.ELECTR" xfId="72"/>
    <cellStyle name="Обычный_reest_org" xfId="73"/>
    <cellStyle name="Обычный_Вода" xfId="74"/>
    <cellStyle name="Обычный_ЖКУ_проект3" xfId="75"/>
    <cellStyle name="Обычный_Калькуляция воды" xfId="76"/>
    <cellStyle name="Обычный_Мониторинг инвестиций" xfId="77"/>
    <cellStyle name="Обычный_Мониторинг по тарифам ТОWRK_BU" xfId="78"/>
    <cellStyle name="Обычный_Мониторинг ФОТ" xfId="79"/>
    <cellStyle name="Обычный_Мониторирг по ВО на 2008 год jd" xfId="80"/>
    <cellStyle name="Обычный_тарифы на 2002г с 1-01" xfId="81"/>
    <cellStyle name="Followed Hyperlink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71</xdr:row>
      <xdr:rowOff>0</xdr:rowOff>
    </xdr:from>
    <xdr:to>
      <xdr:col>13</xdr:col>
      <xdr:colOff>19050</xdr:colOff>
      <xdr:row>73</xdr:row>
      <xdr:rowOff>85725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544425"/>
          <a:ext cx="2228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28575</xdr:rowOff>
    </xdr:from>
    <xdr:to>
      <xdr:col>7</xdr:col>
      <xdr:colOff>723900</xdr:colOff>
      <xdr:row>8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47625</xdr:rowOff>
    </xdr:from>
    <xdr:to>
      <xdr:col>5</xdr:col>
      <xdr:colOff>2819400</xdr:colOff>
      <xdr:row>13</xdr:row>
      <xdr:rowOff>323850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4004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O74"/>
  <sheetViews>
    <sheetView zoomScalePageLayoutView="0" workbookViewId="0" topLeftCell="C62">
      <selection activeCell="I72" sqref="I72"/>
    </sheetView>
  </sheetViews>
  <sheetFormatPr defaultColWidth="9.140625" defaultRowHeight="11.25"/>
  <cols>
    <col min="1" max="2" width="0" style="60" hidden="1" customWidth="1"/>
    <col min="3" max="4" width="9.140625" style="60" customWidth="1"/>
    <col min="5" max="5" width="11.140625" style="60" customWidth="1"/>
    <col min="6" max="8" width="9.140625" style="60" customWidth="1"/>
    <col min="9" max="9" width="18.140625" style="60" customWidth="1"/>
    <col min="10" max="13" width="9.140625" style="60" customWidth="1"/>
    <col min="14" max="14" width="14.57421875" style="60" customWidth="1"/>
    <col min="15" max="16384" width="9.140625" style="60" customWidth="1"/>
  </cols>
  <sheetData>
    <row r="1" ht="12.75" hidden="1"/>
    <row r="2" spans="3:15" ht="11.25" customHeight="1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3.5" customHeight="1">
      <c r="C3" s="61"/>
      <c r="D3" s="62"/>
      <c r="E3" s="63"/>
      <c r="F3" s="63"/>
      <c r="G3" s="63"/>
      <c r="H3" s="63"/>
      <c r="I3" s="63"/>
      <c r="J3" s="63"/>
      <c r="K3" s="63"/>
      <c r="L3" s="63"/>
      <c r="M3" s="63"/>
      <c r="N3" s="203" t="str">
        <f>"Версия "&amp;GetVersion()</f>
        <v>Версия 5.4</v>
      </c>
      <c r="O3" s="61"/>
    </row>
    <row r="4" spans="3:15" ht="37.5" customHeight="1">
      <c r="C4" s="61"/>
      <c r="D4" s="64"/>
      <c r="E4" s="245" t="s">
        <v>0</v>
      </c>
      <c r="F4" s="246"/>
      <c r="G4" s="246"/>
      <c r="H4" s="246"/>
      <c r="I4" s="246"/>
      <c r="J4" s="246"/>
      <c r="K4" s="246"/>
      <c r="L4" s="246"/>
      <c r="M4" s="247"/>
      <c r="N4" s="65"/>
      <c r="O4" s="61"/>
    </row>
    <row r="5" spans="3:15" ht="12.75">
      <c r="C5" s="61"/>
      <c r="D5" s="64"/>
      <c r="E5" s="66"/>
      <c r="F5" s="66"/>
      <c r="G5" s="66"/>
      <c r="H5" s="66"/>
      <c r="I5" s="66"/>
      <c r="J5" s="66"/>
      <c r="K5" s="66"/>
      <c r="L5" s="66"/>
      <c r="M5" s="66"/>
      <c r="N5" s="65"/>
      <c r="O5" s="61"/>
    </row>
    <row r="6" spans="3:15" ht="12.75">
      <c r="C6" s="61"/>
      <c r="D6" s="64"/>
      <c r="E6" s="66"/>
      <c r="F6" s="66"/>
      <c r="G6" s="66"/>
      <c r="H6" s="66"/>
      <c r="I6" s="66"/>
      <c r="J6" s="66"/>
      <c r="K6" s="66"/>
      <c r="L6" s="66"/>
      <c r="M6" s="66"/>
      <c r="N6" s="65"/>
      <c r="O6" s="61"/>
    </row>
    <row r="7" spans="3:15" ht="12.75">
      <c r="C7" s="61"/>
      <c r="D7" s="64"/>
      <c r="E7" s="66"/>
      <c r="F7" s="66"/>
      <c r="G7" s="66"/>
      <c r="H7" s="66"/>
      <c r="I7" s="66"/>
      <c r="J7" s="66"/>
      <c r="K7" s="66"/>
      <c r="L7" s="66"/>
      <c r="M7" s="66"/>
      <c r="N7" s="65"/>
      <c r="O7" s="61"/>
    </row>
    <row r="8" spans="3:15" ht="12.75">
      <c r="C8" s="61"/>
      <c r="D8" s="64"/>
      <c r="E8" s="66"/>
      <c r="F8" s="66"/>
      <c r="G8" s="66"/>
      <c r="H8" s="66"/>
      <c r="I8" s="66"/>
      <c r="J8" s="66"/>
      <c r="K8" s="66"/>
      <c r="L8" s="66"/>
      <c r="M8" s="66"/>
      <c r="N8" s="65"/>
      <c r="O8" s="61"/>
    </row>
    <row r="9" spans="3:15" ht="12.75">
      <c r="C9" s="61"/>
      <c r="D9" s="64"/>
      <c r="E9" s="66"/>
      <c r="F9" s="66"/>
      <c r="G9" s="66"/>
      <c r="H9" s="66"/>
      <c r="I9" s="66"/>
      <c r="J9" s="66"/>
      <c r="K9" s="66"/>
      <c r="L9" s="66"/>
      <c r="M9" s="66"/>
      <c r="N9" s="65"/>
      <c r="O9" s="61"/>
    </row>
    <row r="10" spans="3:15" ht="12.75">
      <c r="C10" s="61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5"/>
      <c r="O10" s="61"/>
    </row>
    <row r="11" spans="3:15" ht="12.75">
      <c r="C11" s="61"/>
      <c r="D11" s="64"/>
      <c r="E11" s="66"/>
      <c r="F11" s="66"/>
      <c r="G11" s="66"/>
      <c r="H11" s="66"/>
      <c r="I11" s="66"/>
      <c r="J11" s="66"/>
      <c r="K11" s="66"/>
      <c r="L11" s="66"/>
      <c r="M11" s="66"/>
      <c r="N11" s="65"/>
      <c r="O11" s="61"/>
    </row>
    <row r="12" spans="3:15" ht="12.75">
      <c r="C12" s="61"/>
      <c r="D12" s="64"/>
      <c r="E12" s="66"/>
      <c r="F12" s="66"/>
      <c r="G12" s="66"/>
      <c r="H12" s="66"/>
      <c r="I12" s="66"/>
      <c r="J12" s="66"/>
      <c r="K12" s="66"/>
      <c r="L12" s="66"/>
      <c r="M12" s="66"/>
      <c r="N12" s="65"/>
      <c r="O12" s="61"/>
    </row>
    <row r="13" spans="3:15" ht="12.75">
      <c r="C13" s="61"/>
      <c r="D13" s="64"/>
      <c r="E13" s="66"/>
      <c r="F13" s="66"/>
      <c r="G13" s="66"/>
      <c r="H13" s="66"/>
      <c r="I13" s="66"/>
      <c r="J13" s="66"/>
      <c r="K13" s="66"/>
      <c r="L13" s="66"/>
      <c r="M13" s="66"/>
      <c r="N13" s="65"/>
      <c r="O13" s="61"/>
    </row>
    <row r="14" spans="3:15" ht="12.75">
      <c r="C14" s="61"/>
      <c r="D14" s="64"/>
      <c r="E14" s="66"/>
      <c r="F14" s="66"/>
      <c r="G14" s="66"/>
      <c r="H14" s="66"/>
      <c r="I14" s="66"/>
      <c r="J14" s="66"/>
      <c r="K14" s="66"/>
      <c r="L14" s="66"/>
      <c r="M14" s="66"/>
      <c r="N14" s="65"/>
      <c r="O14" s="61"/>
    </row>
    <row r="15" spans="3:15" ht="12.75">
      <c r="C15" s="61"/>
      <c r="D15" s="64"/>
      <c r="E15" s="66"/>
      <c r="F15" s="66"/>
      <c r="G15" s="66"/>
      <c r="H15" s="66"/>
      <c r="I15" s="66"/>
      <c r="J15" s="66"/>
      <c r="K15" s="66"/>
      <c r="L15" s="66"/>
      <c r="M15" s="66"/>
      <c r="N15" s="65"/>
      <c r="O15" s="61"/>
    </row>
    <row r="16" spans="3:15" ht="12.75">
      <c r="C16" s="61"/>
      <c r="D16" s="64"/>
      <c r="E16" s="66"/>
      <c r="F16" s="66"/>
      <c r="G16" s="66"/>
      <c r="H16" s="66"/>
      <c r="I16" s="66"/>
      <c r="J16" s="66"/>
      <c r="K16" s="66"/>
      <c r="L16" s="66"/>
      <c r="M16" s="66"/>
      <c r="N16" s="65"/>
      <c r="O16" s="61"/>
    </row>
    <row r="17" spans="3:15" ht="12.75">
      <c r="C17" s="61"/>
      <c r="D17" s="64"/>
      <c r="E17" s="66"/>
      <c r="F17" s="66"/>
      <c r="G17" s="66"/>
      <c r="H17" s="66"/>
      <c r="I17" s="66"/>
      <c r="J17" s="66"/>
      <c r="K17" s="66"/>
      <c r="L17" s="66"/>
      <c r="M17" s="66"/>
      <c r="N17" s="65"/>
      <c r="O17" s="61"/>
    </row>
    <row r="18" spans="3:15" ht="12.75">
      <c r="C18" s="61"/>
      <c r="D18" s="64"/>
      <c r="E18" s="66"/>
      <c r="F18" s="66"/>
      <c r="G18" s="66"/>
      <c r="H18" s="66"/>
      <c r="I18" s="66"/>
      <c r="J18" s="66"/>
      <c r="K18" s="66"/>
      <c r="L18" s="66"/>
      <c r="M18" s="66"/>
      <c r="N18" s="65"/>
      <c r="O18" s="61"/>
    </row>
    <row r="19" spans="3:15" ht="12.75">
      <c r="C19" s="61"/>
      <c r="D19" s="64"/>
      <c r="E19" s="66"/>
      <c r="F19" s="66"/>
      <c r="G19" s="66"/>
      <c r="H19" s="66"/>
      <c r="I19" s="66"/>
      <c r="J19" s="66"/>
      <c r="K19" s="66"/>
      <c r="L19" s="66"/>
      <c r="M19" s="66"/>
      <c r="N19" s="65"/>
      <c r="O19" s="61"/>
    </row>
    <row r="20" spans="3:15" ht="12.75">
      <c r="C20" s="61"/>
      <c r="D20" s="64"/>
      <c r="E20" s="66"/>
      <c r="F20" s="66"/>
      <c r="G20" s="66"/>
      <c r="H20" s="66"/>
      <c r="I20" s="66"/>
      <c r="J20" s="66"/>
      <c r="K20" s="66"/>
      <c r="L20" s="66"/>
      <c r="M20" s="66"/>
      <c r="N20" s="65"/>
      <c r="O20" s="61"/>
    </row>
    <row r="21" spans="3:15" ht="12.75">
      <c r="C21" s="61"/>
      <c r="D21" s="64"/>
      <c r="E21" s="66"/>
      <c r="F21" s="66"/>
      <c r="G21" s="66"/>
      <c r="H21" s="66"/>
      <c r="I21" s="66"/>
      <c r="J21" s="66"/>
      <c r="K21" s="66"/>
      <c r="L21" s="66"/>
      <c r="M21" s="66"/>
      <c r="N21" s="65"/>
      <c r="O21" s="61"/>
    </row>
    <row r="22" spans="3:15" ht="12.75">
      <c r="C22" s="61"/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5"/>
      <c r="O22" s="61"/>
    </row>
    <row r="23" spans="3:15" ht="12.75">
      <c r="C23" s="61"/>
      <c r="D23" s="64"/>
      <c r="E23" s="66"/>
      <c r="F23" s="66"/>
      <c r="G23" s="66"/>
      <c r="H23" s="66"/>
      <c r="I23" s="66"/>
      <c r="J23" s="66"/>
      <c r="K23" s="66"/>
      <c r="L23" s="66"/>
      <c r="M23" s="66"/>
      <c r="N23" s="65"/>
      <c r="O23" s="61"/>
    </row>
    <row r="24" spans="3:15" ht="12.75">
      <c r="C24" s="61"/>
      <c r="D24" s="64"/>
      <c r="E24" s="66"/>
      <c r="F24" s="66"/>
      <c r="G24" s="66"/>
      <c r="H24" s="66"/>
      <c r="I24" s="66"/>
      <c r="J24" s="66"/>
      <c r="K24" s="66"/>
      <c r="L24" s="66"/>
      <c r="M24" s="66"/>
      <c r="N24" s="65"/>
      <c r="O24" s="61"/>
    </row>
    <row r="25" spans="3:15" ht="12.75">
      <c r="C25" s="61"/>
      <c r="D25" s="64"/>
      <c r="E25" s="66"/>
      <c r="F25" s="66"/>
      <c r="G25" s="66"/>
      <c r="H25" s="66"/>
      <c r="I25" s="66"/>
      <c r="J25" s="66"/>
      <c r="K25" s="66"/>
      <c r="L25" s="66"/>
      <c r="M25" s="66"/>
      <c r="N25" s="65"/>
      <c r="O25" s="61"/>
    </row>
    <row r="26" spans="3:15" ht="12.75">
      <c r="C26" s="61"/>
      <c r="D26" s="64"/>
      <c r="E26" s="66"/>
      <c r="F26" s="66"/>
      <c r="G26" s="66"/>
      <c r="H26" s="66"/>
      <c r="I26" s="66"/>
      <c r="J26" s="66"/>
      <c r="K26" s="66"/>
      <c r="L26" s="66"/>
      <c r="M26" s="66"/>
      <c r="N26" s="65"/>
      <c r="O26" s="61"/>
    </row>
    <row r="27" spans="3:15" ht="12.75">
      <c r="C27" s="61"/>
      <c r="D27" s="64"/>
      <c r="E27" s="66"/>
      <c r="F27" s="66"/>
      <c r="G27" s="66"/>
      <c r="H27" s="66"/>
      <c r="I27" s="66"/>
      <c r="J27" s="66"/>
      <c r="K27" s="66"/>
      <c r="L27" s="66"/>
      <c r="M27" s="66"/>
      <c r="N27" s="65"/>
      <c r="O27" s="61"/>
    </row>
    <row r="28" spans="3:15" ht="12.75">
      <c r="C28" s="61"/>
      <c r="D28" s="64"/>
      <c r="E28" s="66"/>
      <c r="F28" s="66"/>
      <c r="G28" s="66"/>
      <c r="H28" s="66"/>
      <c r="I28" s="66"/>
      <c r="J28" s="66"/>
      <c r="K28" s="66"/>
      <c r="L28" s="66"/>
      <c r="M28" s="66"/>
      <c r="N28" s="65"/>
      <c r="O28" s="61"/>
    </row>
    <row r="29" spans="3:15" ht="12.75">
      <c r="C29" s="61"/>
      <c r="D29" s="64"/>
      <c r="E29" s="66"/>
      <c r="F29" s="66"/>
      <c r="G29" s="66"/>
      <c r="H29" s="66"/>
      <c r="I29" s="66"/>
      <c r="J29" s="66"/>
      <c r="K29" s="66"/>
      <c r="L29" s="66"/>
      <c r="M29" s="66"/>
      <c r="N29" s="65"/>
      <c r="O29" s="61"/>
    </row>
    <row r="30" spans="3:15" ht="12.75">
      <c r="C30" s="61"/>
      <c r="D30" s="64"/>
      <c r="E30" s="66"/>
      <c r="F30" s="66"/>
      <c r="G30" s="66"/>
      <c r="H30" s="66"/>
      <c r="I30" s="66"/>
      <c r="J30" s="66"/>
      <c r="K30" s="66"/>
      <c r="L30" s="66"/>
      <c r="M30" s="66"/>
      <c r="N30" s="65"/>
      <c r="O30" s="61"/>
    </row>
    <row r="31" spans="3:15" ht="12.75">
      <c r="C31" s="61"/>
      <c r="D31" s="64"/>
      <c r="E31" s="66"/>
      <c r="F31" s="66"/>
      <c r="G31" s="66"/>
      <c r="H31" s="66"/>
      <c r="I31" s="66"/>
      <c r="J31" s="66"/>
      <c r="K31" s="66"/>
      <c r="L31" s="66"/>
      <c r="M31" s="66"/>
      <c r="N31" s="65"/>
      <c r="O31" s="61"/>
    </row>
    <row r="32" spans="3:15" ht="12.75">
      <c r="C32" s="61"/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5"/>
      <c r="O32" s="61"/>
    </row>
    <row r="33" spans="3:15" ht="12.75">
      <c r="C33" s="61"/>
      <c r="D33" s="64"/>
      <c r="E33" s="66"/>
      <c r="F33" s="66"/>
      <c r="G33" s="66"/>
      <c r="H33" s="66"/>
      <c r="I33" s="66"/>
      <c r="J33" s="66"/>
      <c r="K33" s="66"/>
      <c r="L33" s="66"/>
      <c r="M33" s="66"/>
      <c r="N33" s="65"/>
      <c r="O33" s="61"/>
    </row>
    <row r="34" spans="3:15" ht="12.75">
      <c r="C34" s="61"/>
      <c r="D34" s="64"/>
      <c r="E34" s="66"/>
      <c r="F34" s="66"/>
      <c r="G34" s="66"/>
      <c r="H34" s="66"/>
      <c r="I34" s="66"/>
      <c r="J34" s="66"/>
      <c r="K34" s="66"/>
      <c r="L34" s="66"/>
      <c r="M34" s="66"/>
      <c r="N34" s="65"/>
      <c r="O34" s="61"/>
    </row>
    <row r="35" spans="3:15" ht="12.75">
      <c r="C35" s="61"/>
      <c r="D35" s="64"/>
      <c r="E35" s="66"/>
      <c r="F35" s="66"/>
      <c r="G35" s="66"/>
      <c r="H35" s="66"/>
      <c r="I35" s="66"/>
      <c r="J35" s="66"/>
      <c r="K35" s="66"/>
      <c r="L35" s="66"/>
      <c r="M35" s="66"/>
      <c r="N35" s="65"/>
      <c r="O35" s="61"/>
    </row>
    <row r="36" spans="3:15" ht="12.75">
      <c r="C36" s="61"/>
      <c r="D36" s="64"/>
      <c r="E36" s="66"/>
      <c r="F36" s="66"/>
      <c r="G36" s="66"/>
      <c r="H36" s="66"/>
      <c r="I36" s="66"/>
      <c r="J36" s="66"/>
      <c r="K36" s="66"/>
      <c r="L36" s="66"/>
      <c r="M36" s="66"/>
      <c r="N36" s="65"/>
      <c r="O36" s="61"/>
    </row>
    <row r="37" spans="3:15" ht="12.75">
      <c r="C37" s="61"/>
      <c r="D37" s="64"/>
      <c r="E37" s="66"/>
      <c r="F37" s="66"/>
      <c r="G37" s="66"/>
      <c r="H37" s="66"/>
      <c r="I37" s="66"/>
      <c r="J37" s="66"/>
      <c r="K37" s="66"/>
      <c r="L37" s="66"/>
      <c r="M37" s="66"/>
      <c r="N37" s="65"/>
      <c r="O37" s="61"/>
    </row>
    <row r="38" spans="3:15" ht="12.75">
      <c r="C38" s="61"/>
      <c r="D38" s="64"/>
      <c r="E38" s="66"/>
      <c r="F38" s="66"/>
      <c r="G38" s="66"/>
      <c r="H38" s="66"/>
      <c r="I38" s="66"/>
      <c r="J38" s="66"/>
      <c r="K38" s="66"/>
      <c r="L38" s="66"/>
      <c r="M38" s="66"/>
      <c r="N38" s="65"/>
      <c r="O38" s="61"/>
    </row>
    <row r="39" spans="3:15" ht="12.75">
      <c r="C39" s="61"/>
      <c r="D39" s="64"/>
      <c r="E39" s="66"/>
      <c r="F39" s="66"/>
      <c r="G39" s="66"/>
      <c r="H39" s="66"/>
      <c r="I39" s="66"/>
      <c r="J39" s="66"/>
      <c r="K39" s="66"/>
      <c r="L39" s="66"/>
      <c r="M39" s="66"/>
      <c r="N39" s="65"/>
      <c r="O39" s="61"/>
    </row>
    <row r="40" spans="3:15" ht="12.75">
      <c r="C40" s="61"/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5"/>
      <c r="O40" s="61"/>
    </row>
    <row r="41" spans="3:15" ht="12.75">
      <c r="C41" s="61"/>
      <c r="D41" s="64"/>
      <c r="E41" s="66"/>
      <c r="F41" s="66"/>
      <c r="G41" s="66"/>
      <c r="H41" s="66"/>
      <c r="I41" s="66"/>
      <c r="J41" s="66"/>
      <c r="K41" s="66"/>
      <c r="L41" s="66"/>
      <c r="M41" s="66"/>
      <c r="N41" s="65"/>
      <c r="O41" s="61"/>
    </row>
    <row r="42" spans="3:15" ht="12.75">
      <c r="C42" s="61"/>
      <c r="D42" s="64"/>
      <c r="E42" s="66"/>
      <c r="F42" s="66"/>
      <c r="G42" s="66"/>
      <c r="H42" s="66"/>
      <c r="I42" s="66"/>
      <c r="J42" s="66"/>
      <c r="K42" s="66"/>
      <c r="L42" s="66"/>
      <c r="M42" s="66"/>
      <c r="N42" s="65"/>
      <c r="O42" s="61"/>
    </row>
    <row r="43" spans="3:15" ht="12.75">
      <c r="C43" s="61"/>
      <c r="D43" s="64"/>
      <c r="E43" s="66"/>
      <c r="F43" s="66"/>
      <c r="G43" s="66"/>
      <c r="H43" s="66"/>
      <c r="I43" s="66"/>
      <c r="J43" s="66"/>
      <c r="K43" s="66"/>
      <c r="L43" s="66"/>
      <c r="M43" s="66"/>
      <c r="N43" s="65"/>
      <c r="O43" s="61"/>
    </row>
    <row r="44" spans="3:15" ht="12.75">
      <c r="C44" s="61"/>
      <c r="D44" s="64"/>
      <c r="E44" s="66"/>
      <c r="F44" s="66"/>
      <c r="G44" s="66"/>
      <c r="H44" s="66"/>
      <c r="I44" s="66"/>
      <c r="J44" s="66"/>
      <c r="K44" s="66"/>
      <c r="L44" s="66"/>
      <c r="M44" s="66"/>
      <c r="N44" s="65"/>
      <c r="O44" s="61"/>
    </row>
    <row r="45" spans="3:15" ht="12.75">
      <c r="C45" s="61"/>
      <c r="D45" s="64"/>
      <c r="E45" s="66"/>
      <c r="F45" s="66"/>
      <c r="G45" s="66"/>
      <c r="H45" s="66"/>
      <c r="I45" s="66"/>
      <c r="J45" s="66"/>
      <c r="K45" s="66"/>
      <c r="L45" s="66"/>
      <c r="M45" s="66"/>
      <c r="N45" s="65"/>
      <c r="O45" s="61"/>
    </row>
    <row r="46" spans="3:15" ht="12.75">
      <c r="C46" s="61"/>
      <c r="D46" s="64"/>
      <c r="E46" s="66"/>
      <c r="F46" s="66"/>
      <c r="G46" s="66"/>
      <c r="H46" s="66"/>
      <c r="I46" s="66"/>
      <c r="J46" s="66"/>
      <c r="K46" s="66"/>
      <c r="L46" s="66"/>
      <c r="M46" s="66"/>
      <c r="N46" s="65"/>
      <c r="O46" s="61"/>
    </row>
    <row r="47" spans="3:15" ht="12.75">
      <c r="C47" s="61"/>
      <c r="D47" s="64"/>
      <c r="E47" s="66"/>
      <c r="F47" s="66"/>
      <c r="G47" s="66"/>
      <c r="H47" s="66"/>
      <c r="I47" s="66"/>
      <c r="J47" s="66"/>
      <c r="K47" s="66"/>
      <c r="L47" s="66"/>
      <c r="M47" s="66"/>
      <c r="N47" s="65"/>
      <c r="O47" s="61"/>
    </row>
    <row r="48" spans="3:15" ht="12.75">
      <c r="C48" s="61"/>
      <c r="D48" s="64"/>
      <c r="E48" s="66"/>
      <c r="F48" s="66"/>
      <c r="G48" s="66"/>
      <c r="H48" s="66"/>
      <c r="I48" s="66"/>
      <c r="J48" s="66"/>
      <c r="K48" s="66"/>
      <c r="L48" s="66"/>
      <c r="M48" s="66"/>
      <c r="N48" s="65"/>
      <c r="O48" s="61"/>
    </row>
    <row r="49" spans="3:15" ht="12.75">
      <c r="C49" s="61"/>
      <c r="D49" s="64"/>
      <c r="E49" s="66"/>
      <c r="F49" s="66"/>
      <c r="G49" s="66"/>
      <c r="H49" s="66"/>
      <c r="I49" s="66"/>
      <c r="J49" s="66"/>
      <c r="K49" s="66"/>
      <c r="L49" s="66"/>
      <c r="M49" s="66"/>
      <c r="N49" s="65"/>
      <c r="O49" s="61"/>
    </row>
    <row r="50" spans="3:15" ht="12.75">
      <c r="C50" s="61"/>
      <c r="D50" s="64"/>
      <c r="E50" s="66"/>
      <c r="F50" s="66"/>
      <c r="G50" s="66"/>
      <c r="H50" s="66"/>
      <c r="I50" s="66"/>
      <c r="J50" s="66"/>
      <c r="K50" s="66"/>
      <c r="L50" s="66"/>
      <c r="M50" s="66"/>
      <c r="N50" s="65"/>
      <c r="O50" s="61"/>
    </row>
    <row r="51" spans="3:15" ht="12.75">
      <c r="C51" s="61"/>
      <c r="D51" s="64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1"/>
    </row>
    <row r="52" spans="3:15" ht="12.75">
      <c r="C52" s="61"/>
      <c r="D52" s="64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1"/>
    </row>
    <row r="53" spans="3:15" ht="12.75">
      <c r="C53" s="61"/>
      <c r="D53" s="64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1"/>
    </row>
    <row r="54" spans="3:15" ht="12.75">
      <c r="C54" s="61"/>
      <c r="D54" s="64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1"/>
    </row>
    <row r="55" spans="3:15" ht="12.75">
      <c r="C55" s="61"/>
      <c r="D55" s="64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1"/>
    </row>
    <row r="56" spans="3:15" ht="12.75">
      <c r="C56" s="61"/>
      <c r="D56" s="64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1"/>
    </row>
    <row r="57" spans="3:15" ht="12.75">
      <c r="C57" s="61"/>
      <c r="D57" s="64"/>
      <c r="E57" s="66"/>
      <c r="F57" s="66"/>
      <c r="G57" s="66"/>
      <c r="H57" s="66"/>
      <c r="I57" s="66"/>
      <c r="J57" s="66"/>
      <c r="K57" s="66"/>
      <c r="L57" s="66"/>
      <c r="M57" s="66"/>
      <c r="N57" s="65"/>
      <c r="O57" s="61"/>
    </row>
    <row r="58" spans="3:15" ht="12.75">
      <c r="C58" s="61"/>
      <c r="D58" s="64"/>
      <c r="E58" s="66"/>
      <c r="F58" s="66"/>
      <c r="G58" s="66"/>
      <c r="H58" s="66"/>
      <c r="I58" s="66"/>
      <c r="J58" s="66"/>
      <c r="K58" s="66"/>
      <c r="L58" s="66"/>
      <c r="M58" s="66"/>
      <c r="N58" s="65"/>
      <c r="O58" s="61"/>
    </row>
    <row r="59" spans="3:15" ht="12.75">
      <c r="C59" s="61"/>
      <c r="D59" s="64"/>
      <c r="E59" s="66"/>
      <c r="F59" s="66"/>
      <c r="G59" s="66"/>
      <c r="H59" s="66"/>
      <c r="I59" s="66"/>
      <c r="J59" s="66"/>
      <c r="K59" s="66"/>
      <c r="L59" s="66"/>
      <c r="M59" s="66"/>
      <c r="N59" s="65"/>
      <c r="O59" s="61"/>
    </row>
    <row r="60" spans="3:15" ht="12.75">
      <c r="C60" s="61"/>
      <c r="D60" s="64"/>
      <c r="E60" s="66"/>
      <c r="F60" s="66"/>
      <c r="G60" s="66"/>
      <c r="H60" s="66"/>
      <c r="I60" s="66"/>
      <c r="J60" s="66"/>
      <c r="K60" s="66"/>
      <c r="L60" s="66"/>
      <c r="M60" s="66"/>
      <c r="N60" s="65"/>
      <c r="O60" s="61"/>
    </row>
    <row r="61" spans="3:15" ht="12.75">
      <c r="C61" s="61"/>
      <c r="D61" s="64"/>
      <c r="E61" s="66"/>
      <c r="F61" s="66"/>
      <c r="G61" s="66"/>
      <c r="H61" s="66"/>
      <c r="I61" s="66"/>
      <c r="J61" s="66"/>
      <c r="K61" s="66"/>
      <c r="L61" s="66"/>
      <c r="M61" s="66"/>
      <c r="N61" s="65"/>
      <c r="O61" s="61"/>
    </row>
    <row r="62" spans="3:15" ht="12.75">
      <c r="C62" s="61"/>
      <c r="D62" s="64"/>
      <c r="E62" s="66"/>
      <c r="F62" s="66"/>
      <c r="G62" s="66"/>
      <c r="H62" s="66"/>
      <c r="I62" s="66"/>
      <c r="J62" s="66"/>
      <c r="K62" s="66"/>
      <c r="L62" s="66"/>
      <c r="M62" s="66"/>
      <c r="N62" s="65"/>
      <c r="O62" s="61"/>
    </row>
    <row r="63" spans="3:15" ht="12.75">
      <c r="C63" s="61"/>
      <c r="D63" s="64"/>
      <c r="E63" s="66"/>
      <c r="F63" s="66"/>
      <c r="G63" s="66"/>
      <c r="H63" s="66"/>
      <c r="I63" s="66"/>
      <c r="J63" s="66"/>
      <c r="K63" s="66"/>
      <c r="L63" s="66"/>
      <c r="M63" s="66"/>
      <c r="N63" s="65"/>
      <c r="O63" s="61"/>
    </row>
    <row r="64" spans="3:15" ht="12.75">
      <c r="C64" s="61"/>
      <c r="D64" s="64"/>
      <c r="E64" s="66"/>
      <c r="F64" s="66"/>
      <c r="G64" s="66"/>
      <c r="H64" s="66"/>
      <c r="I64" s="66"/>
      <c r="J64" s="66"/>
      <c r="K64" s="66"/>
      <c r="L64" s="66"/>
      <c r="M64" s="66"/>
      <c r="N64" s="65"/>
      <c r="O64" s="61"/>
    </row>
    <row r="65" spans="3:15" ht="12.75">
      <c r="C65" s="61"/>
      <c r="D65" s="64"/>
      <c r="E65" s="66"/>
      <c r="F65" s="66"/>
      <c r="G65" s="66"/>
      <c r="H65" s="66"/>
      <c r="I65" s="66"/>
      <c r="J65" s="66"/>
      <c r="K65" s="66"/>
      <c r="L65" s="66"/>
      <c r="M65" s="66"/>
      <c r="N65" s="65"/>
      <c r="O65" s="61"/>
    </row>
    <row r="66" spans="3:15" ht="36.75" customHeight="1">
      <c r="C66" s="61"/>
      <c r="D66" s="64"/>
      <c r="E66" s="66"/>
      <c r="F66" s="66"/>
      <c r="G66" s="66"/>
      <c r="H66" s="66"/>
      <c r="I66" s="66"/>
      <c r="J66" s="66"/>
      <c r="K66" s="66"/>
      <c r="L66" s="66"/>
      <c r="M66" s="66"/>
      <c r="N66" s="65"/>
      <c r="O66" s="61"/>
    </row>
    <row r="67" spans="3:15" ht="37.5" customHeight="1">
      <c r="C67" s="61"/>
      <c r="D67" s="64"/>
      <c r="E67" s="66"/>
      <c r="F67" s="66"/>
      <c r="G67" s="66"/>
      <c r="H67" s="66"/>
      <c r="I67" s="66"/>
      <c r="J67" s="66"/>
      <c r="K67" s="66"/>
      <c r="L67" s="66"/>
      <c r="M67" s="66"/>
      <c r="N67" s="65"/>
      <c r="O67" s="61"/>
    </row>
    <row r="68" spans="3:15" ht="32.25" customHeight="1">
      <c r="C68" s="61"/>
      <c r="D68" s="64"/>
      <c r="E68" s="66"/>
      <c r="F68" s="66"/>
      <c r="G68" s="66"/>
      <c r="H68" s="66"/>
      <c r="I68" s="66"/>
      <c r="J68" s="66"/>
      <c r="K68" s="66"/>
      <c r="L68" s="66"/>
      <c r="M68" s="66"/>
      <c r="N68" s="65"/>
      <c r="O68" s="61"/>
    </row>
    <row r="69" spans="3:15" ht="15.75" customHeight="1">
      <c r="C69" s="61"/>
      <c r="D69" s="64"/>
      <c r="E69" s="66"/>
      <c r="F69" s="66"/>
      <c r="G69" s="66"/>
      <c r="H69" s="66"/>
      <c r="I69" s="66"/>
      <c r="J69" s="66"/>
      <c r="K69" s="66"/>
      <c r="L69" s="66"/>
      <c r="M69" s="66"/>
      <c r="N69" s="65"/>
      <c r="O69" s="61"/>
    </row>
    <row r="70" spans="3:15" ht="12.75">
      <c r="C70" s="61"/>
      <c r="D70" s="64"/>
      <c r="E70" s="66"/>
      <c r="F70" s="66"/>
      <c r="G70" s="66"/>
      <c r="H70" s="66"/>
      <c r="I70" s="66"/>
      <c r="J70" s="66"/>
      <c r="K70" s="66"/>
      <c r="L70" s="66"/>
      <c r="M70" s="66"/>
      <c r="N70" s="65"/>
      <c r="O70" s="61"/>
    </row>
    <row r="71" spans="3:15" ht="12.75">
      <c r="C71" s="61"/>
      <c r="D71" s="64"/>
      <c r="E71" s="66"/>
      <c r="F71" s="66"/>
      <c r="G71" s="66"/>
      <c r="H71" s="66"/>
      <c r="I71" s="66"/>
      <c r="J71" s="66"/>
      <c r="K71" s="66"/>
      <c r="L71" s="66"/>
      <c r="M71" s="66"/>
      <c r="N71" s="65"/>
      <c r="O71" s="61"/>
    </row>
    <row r="72" spans="3:15" ht="12.75">
      <c r="C72" s="61"/>
      <c r="D72" s="64"/>
      <c r="E72" s="248" t="s">
        <v>274</v>
      </c>
      <c r="F72" s="249"/>
      <c r="G72" s="249"/>
      <c r="H72" s="250"/>
      <c r="I72" s="179" t="s">
        <v>109</v>
      </c>
      <c r="J72" s="66"/>
      <c r="K72" s="66"/>
      <c r="L72" s="66"/>
      <c r="M72" s="66"/>
      <c r="N72" s="65"/>
      <c r="O72" s="61"/>
    </row>
    <row r="73" spans="3:15" ht="12.75">
      <c r="C73" s="61"/>
      <c r="D73" s="64"/>
      <c r="E73" s="66"/>
      <c r="F73" s="66"/>
      <c r="G73" s="66"/>
      <c r="H73" s="66"/>
      <c r="I73" s="66"/>
      <c r="J73" s="66"/>
      <c r="K73" s="66"/>
      <c r="L73" s="66"/>
      <c r="M73" s="66"/>
      <c r="N73" s="65"/>
      <c r="O73" s="61"/>
    </row>
    <row r="74" spans="3:15" ht="12.75">
      <c r="C74" s="61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9"/>
      <c r="O74" s="61"/>
    </row>
  </sheetData>
  <sheetProtection password="FA9C" sheet="1" objects="1" scenarios="1" formatColumns="0" formatRows="0"/>
  <mergeCells count="2">
    <mergeCell ref="E4:M4"/>
    <mergeCell ref="E72:H72"/>
  </mergeCells>
  <dataValidations count="1">
    <dataValidation type="list" allowBlank="1" showInputMessage="1" showErrorMessage="1" prompt="Выберите значение из списка" sqref="I72">
      <formula1>"Да, Нет"</formula1>
    </dataValidation>
  </dataValidations>
  <printOptions/>
  <pageMargins left="0.23" right="0" top="0.75" bottom="0.17" header="0.5118110236220472" footer="0.15"/>
  <pageSetup fitToHeight="1" fitToWidth="1" horizontalDpi="600" verticalDpi="600" orientation="portrait" paperSize="9" scale="77" r:id="rId5"/>
  <drawing r:id="rId4"/>
  <legacyDrawing r:id="rId3"/>
  <oleObjects>
    <oleObject progId="Word.Document.8" shapeId="2921720" r:id="rId1"/>
    <oleObject progId="Word.Document.8" shapeId="88044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223"/>
  <sheetViews>
    <sheetView zoomScalePageLayoutView="0" workbookViewId="0" topLeftCell="A1">
      <selection activeCell="B45" sqref="B45"/>
    </sheetView>
  </sheetViews>
  <sheetFormatPr defaultColWidth="9.140625" defaultRowHeight="11.25"/>
  <cols>
    <col min="1" max="1" width="22.8515625" style="21" customWidth="1"/>
    <col min="2" max="11" width="9.140625" style="21" customWidth="1"/>
    <col min="12" max="12" width="43.28125" style="21" customWidth="1"/>
    <col min="13" max="16384" width="9.140625" style="21" customWidth="1"/>
  </cols>
  <sheetData>
    <row r="1" spans="1:3" ht="11.25">
      <c r="A1" s="21" t="s">
        <v>121</v>
      </c>
      <c r="B1" s="21" t="s">
        <v>30</v>
      </c>
      <c r="C1" s="21" t="s">
        <v>31</v>
      </c>
    </row>
    <row r="2" spans="1:5" ht="11.25">
      <c r="A2" s="21" t="s">
        <v>511</v>
      </c>
      <c r="B2" s="21" t="s">
        <v>511</v>
      </c>
      <c r="C2" s="21" t="s">
        <v>512</v>
      </c>
      <c r="D2" s="21" t="s">
        <v>511</v>
      </c>
      <c r="E2" s="21" t="s">
        <v>905</v>
      </c>
    </row>
    <row r="3" spans="1:5" ht="11.25">
      <c r="A3" s="21" t="s">
        <v>511</v>
      </c>
      <c r="B3" s="21" t="s">
        <v>511</v>
      </c>
      <c r="C3" s="21" t="s">
        <v>513</v>
      </c>
      <c r="D3" s="21" t="s">
        <v>522</v>
      </c>
      <c r="E3" s="21" t="s">
        <v>906</v>
      </c>
    </row>
    <row r="4" spans="1:5" ht="11.25">
      <c r="A4" s="21" t="s">
        <v>511</v>
      </c>
      <c r="B4" s="21" t="s">
        <v>514</v>
      </c>
      <c r="C4" s="21" t="s">
        <v>515</v>
      </c>
      <c r="D4" s="21" t="s">
        <v>525</v>
      </c>
      <c r="E4" s="21" t="s">
        <v>907</v>
      </c>
    </row>
    <row r="5" spans="1:5" ht="11.25">
      <c r="A5" s="21" t="s">
        <v>511</v>
      </c>
      <c r="B5" s="21" t="s">
        <v>516</v>
      </c>
      <c r="C5" s="21" t="s">
        <v>517</v>
      </c>
      <c r="D5" s="21" t="s">
        <v>528</v>
      </c>
      <c r="E5" s="21" t="s">
        <v>908</v>
      </c>
    </row>
    <row r="6" spans="1:5" ht="11.25">
      <c r="A6" s="21" t="s">
        <v>511</v>
      </c>
      <c r="B6" s="21" t="s">
        <v>518</v>
      </c>
      <c r="C6" s="21" t="s">
        <v>519</v>
      </c>
      <c r="D6" s="21" t="s">
        <v>530</v>
      </c>
      <c r="E6" s="21" t="s">
        <v>909</v>
      </c>
    </row>
    <row r="7" spans="1:5" ht="11.25">
      <c r="A7" s="21" t="s">
        <v>511</v>
      </c>
      <c r="B7" s="21" t="s">
        <v>520</v>
      </c>
      <c r="C7" s="21" t="s">
        <v>521</v>
      </c>
      <c r="D7" s="21" t="s">
        <v>531</v>
      </c>
      <c r="E7" s="21" t="s">
        <v>910</v>
      </c>
    </row>
    <row r="8" spans="1:5" ht="11.25">
      <c r="A8" s="21" t="s">
        <v>522</v>
      </c>
      <c r="B8" s="21" t="s">
        <v>522</v>
      </c>
      <c r="C8" s="21" t="s">
        <v>523</v>
      </c>
      <c r="D8" s="21" t="s">
        <v>533</v>
      </c>
      <c r="E8" s="21" t="s">
        <v>911</v>
      </c>
    </row>
    <row r="9" spans="1:5" ht="11.25">
      <c r="A9" s="21" t="s">
        <v>522</v>
      </c>
      <c r="B9" s="21" t="s">
        <v>522</v>
      </c>
      <c r="C9" s="21" t="s">
        <v>524</v>
      </c>
      <c r="D9" s="21" t="s">
        <v>535</v>
      </c>
      <c r="E9" s="21" t="s">
        <v>912</v>
      </c>
    </row>
    <row r="10" spans="1:5" ht="11.25">
      <c r="A10" s="21" t="s">
        <v>525</v>
      </c>
      <c r="B10" s="21" t="s">
        <v>525</v>
      </c>
      <c r="C10" s="21" t="s">
        <v>526</v>
      </c>
      <c r="D10" s="21" t="s">
        <v>537</v>
      </c>
      <c r="E10" s="21" t="s">
        <v>913</v>
      </c>
    </row>
    <row r="11" spans="1:5" ht="11.25">
      <c r="A11" s="21" t="s">
        <v>525</v>
      </c>
      <c r="B11" s="21" t="s">
        <v>525</v>
      </c>
      <c r="C11" s="21" t="s">
        <v>527</v>
      </c>
      <c r="D11" s="21" t="s">
        <v>539</v>
      </c>
      <c r="E11" s="21" t="s">
        <v>914</v>
      </c>
    </row>
    <row r="12" spans="1:5" ht="11.25">
      <c r="A12" s="21" t="s">
        <v>528</v>
      </c>
      <c r="B12" s="21" t="s">
        <v>528</v>
      </c>
      <c r="C12" s="21" t="s">
        <v>529</v>
      </c>
      <c r="D12" s="21" t="s">
        <v>541</v>
      </c>
      <c r="E12" s="21" t="s">
        <v>915</v>
      </c>
    </row>
    <row r="13" spans="1:5" ht="11.25">
      <c r="A13" s="21" t="s">
        <v>530</v>
      </c>
      <c r="B13" s="21" t="s">
        <v>530</v>
      </c>
      <c r="C13" s="21" t="s">
        <v>524</v>
      </c>
      <c r="D13" s="21" t="s">
        <v>543</v>
      </c>
      <c r="E13" s="21" t="s">
        <v>916</v>
      </c>
    </row>
    <row r="14" spans="1:5" ht="11.25">
      <c r="A14" s="21" t="s">
        <v>531</v>
      </c>
      <c r="B14" s="21" t="s">
        <v>531</v>
      </c>
      <c r="C14" s="21" t="s">
        <v>532</v>
      </c>
      <c r="D14" s="21" t="s">
        <v>544</v>
      </c>
      <c r="E14" s="21" t="s">
        <v>917</v>
      </c>
    </row>
    <row r="15" spans="1:5" ht="11.25">
      <c r="A15" s="21" t="s">
        <v>533</v>
      </c>
      <c r="B15" s="21" t="s">
        <v>533</v>
      </c>
      <c r="C15" s="21" t="s">
        <v>534</v>
      </c>
      <c r="D15" s="21" t="s">
        <v>546</v>
      </c>
      <c r="E15" s="21" t="s">
        <v>918</v>
      </c>
    </row>
    <row r="16" spans="1:5" ht="11.25">
      <c r="A16" s="21" t="s">
        <v>535</v>
      </c>
      <c r="B16" s="21" t="s">
        <v>535</v>
      </c>
      <c r="C16" s="21" t="s">
        <v>536</v>
      </c>
      <c r="D16" s="21" t="s">
        <v>561</v>
      </c>
      <c r="E16" s="21" t="s">
        <v>919</v>
      </c>
    </row>
    <row r="17" spans="1:5" ht="11.25">
      <c r="A17" s="21" t="s">
        <v>537</v>
      </c>
      <c r="B17" s="21" t="s">
        <v>537</v>
      </c>
      <c r="C17" s="21" t="s">
        <v>538</v>
      </c>
      <c r="D17" s="21" t="s">
        <v>568</v>
      </c>
      <c r="E17" s="21" t="s">
        <v>920</v>
      </c>
    </row>
    <row r="18" spans="1:5" ht="11.25">
      <c r="A18" s="21" t="s">
        <v>539</v>
      </c>
      <c r="B18" s="21" t="s">
        <v>539</v>
      </c>
      <c r="C18" s="21" t="s">
        <v>540</v>
      </c>
      <c r="D18" s="21" t="s">
        <v>584</v>
      </c>
      <c r="E18" s="21" t="s">
        <v>921</v>
      </c>
    </row>
    <row r="19" spans="1:5" ht="11.25">
      <c r="A19" s="21" t="s">
        <v>541</v>
      </c>
      <c r="B19" s="21" t="s">
        <v>541</v>
      </c>
      <c r="C19" s="21" t="s">
        <v>542</v>
      </c>
      <c r="D19" s="21" t="s">
        <v>606</v>
      </c>
      <c r="E19" s="21" t="s">
        <v>922</v>
      </c>
    </row>
    <row r="20" spans="1:5" ht="11.25">
      <c r="A20" s="21" t="s">
        <v>543</v>
      </c>
      <c r="B20" s="21" t="s">
        <v>543</v>
      </c>
      <c r="C20" s="21" t="s">
        <v>534</v>
      </c>
      <c r="D20" s="21" t="s">
        <v>620</v>
      </c>
      <c r="E20" s="21" t="s">
        <v>923</v>
      </c>
    </row>
    <row r="21" spans="1:5" ht="11.25">
      <c r="A21" s="21" t="s">
        <v>544</v>
      </c>
      <c r="B21" s="21" t="s">
        <v>544</v>
      </c>
      <c r="C21" s="21" t="s">
        <v>545</v>
      </c>
      <c r="D21" s="21" t="s">
        <v>622</v>
      </c>
      <c r="E21" s="21" t="s">
        <v>924</v>
      </c>
    </row>
    <row r="22" spans="1:5" ht="11.25">
      <c r="A22" s="21" t="s">
        <v>544</v>
      </c>
      <c r="B22" s="21" t="s">
        <v>544</v>
      </c>
      <c r="C22" s="21" t="s">
        <v>536</v>
      </c>
      <c r="D22" s="21" t="s">
        <v>641</v>
      </c>
      <c r="E22" s="21" t="s">
        <v>925</v>
      </c>
    </row>
    <row r="23" spans="1:5" ht="11.25">
      <c r="A23" s="21" t="s">
        <v>546</v>
      </c>
      <c r="B23" s="21" t="s">
        <v>548</v>
      </c>
      <c r="C23" s="21" t="s">
        <v>549</v>
      </c>
      <c r="D23" s="21" t="s">
        <v>650</v>
      </c>
      <c r="E23" s="21" t="s">
        <v>926</v>
      </c>
    </row>
    <row r="24" spans="1:5" ht="11.25">
      <c r="A24" s="21" t="s">
        <v>546</v>
      </c>
      <c r="B24" s="21" t="s">
        <v>546</v>
      </c>
      <c r="C24" s="21" t="s">
        <v>547</v>
      </c>
      <c r="D24" s="21" t="s">
        <v>652</v>
      </c>
      <c r="E24" s="21" t="s">
        <v>927</v>
      </c>
    </row>
    <row r="25" spans="1:5" ht="11.25">
      <c r="A25" s="21" t="s">
        <v>546</v>
      </c>
      <c r="B25" s="21" t="s">
        <v>546</v>
      </c>
      <c r="C25" s="21" t="s">
        <v>550</v>
      </c>
      <c r="D25" s="21" t="s">
        <v>656</v>
      </c>
      <c r="E25" s="21" t="s">
        <v>928</v>
      </c>
    </row>
    <row r="26" spans="1:5" ht="11.25">
      <c r="A26" s="21" t="s">
        <v>546</v>
      </c>
      <c r="B26" s="21" t="s">
        <v>551</v>
      </c>
      <c r="C26" s="21" t="s">
        <v>552</v>
      </c>
      <c r="D26" s="21" t="s">
        <v>658</v>
      </c>
      <c r="E26" s="21" t="s">
        <v>929</v>
      </c>
    </row>
    <row r="27" spans="1:5" ht="11.25">
      <c r="A27" s="21" t="s">
        <v>546</v>
      </c>
      <c r="B27" s="21" t="s">
        <v>553</v>
      </c>
      <c r="C27" s="21" t="s">
        <v>554</v>
      </c>
      <c r="D27" s="21" t="s">
        <v>673</v>
      </c>
      <c r="E27" s="21" t="s">
        <v>930</v>
      </c>
    </row>
    <row r="28" spans="1:5" ht="11.25">
      <c r="A28" s="21" t="s">
        <v>546</v>
      </c>
      <c r="B28" s="21" t="s">
        <v>555</v>
      </c>
      <c r="C28" s="21" t="s">
        <v>556</v>
      </c>
      <c r="D28" s="21" t="s">
        <v>677</v>
      </c>
      <c r="E28" s="21" t="s">
        <v>931</v>
      </c>
    </row>
    <row r="29" spans="1:5" ht="11.25">
      <c r="A29" s="21" t="s">
        <v>546</v>
      </c>
      <c r="B29" s="21" t="s">
        <v>557</v>
      </c>
      <c r="C29" s="21" t="s">
        <v>558</v>
      </c>
      <c r="D29" s="21" t="s">
        <v>679</v>
      </c>
      <c r="E29" s="21" t="s">
        <v>932</v>
      </c>
    </row>
    <row r="30" spans="1:5" ht="11.25">
      <c r="A30" s="21" t="s">
        <v>546</v>
      </c>
      <c r="B30" s="21" t="s">
        <v>559</v>
      </c>
      <c r="C30" s="21" t="s">
        <v>560</v>
      </c>
      <c r="D30" s="21" t="s">
        <v>694</v>
      </c>
      <c r="E30" s="21" t="s">
        <v>933</v>
      </c>
    </row>
    <row r="31" spans="1:5" ht="11.25">
      <c r="A31" s="21" t="s">
        <v>561</v>
      </c>
      <c r="B31" s="21" t="s">
        <v>563</v>
      </c>
      <c r="C31" s="21" t="s">
        <v>564</v>
      </c>
      <c r="D31" s="21" t="s">
        <v>705</v>
      </c>
      <c r="E31" s="21" t="s">
        <v>934</v>
      </c>
    </row>
    <row r="32" spans="1:5" ht="11.25">
      <c r="A32" s="21" t="s">
        <v>561</v>
      </c>
      <c r="B32" s="21" t="s">
        <v>561</v>
      </c>
      <c r="C32" s="21" t="s">
        <v>565</v>
      </c>
      <c r="D32" s="21" t="s">
        <v>168</v>
      </c>
      <c r="E32" s="21" t="s">
        <v>935</v>
      </c>
    </row>
    <row r="33" spans="1:5" ht="11.25">
      <c r="A33" s="21" t="s">
        <v>561</v>
      </c>
      <c r="B33" s="21" t="s">
        <v>561</v>
      </c>
      <c r="C33" s="21" t="s">
        <v>562</v>
      </c>
      <c r="D33" s="21" t="s">
        <v>730</v>
      </c>
      <c r="E33" s="21" t="s">
        <v>936</v>
      </c>
    </row>
    <row r="34" spans="1:5" ht="11.25">
      <c r="A34" s="21" t="s">
        <v>561</v>
      </c>
      <c r="B34" s="21" t="s">
        <v>561</v>
      </c>
      <c r="C34" s="21" t="s">
        <v>566</v>
      </c>
      <c r="D34" s="21" t="s">
        <v>731</v>
      </c>
      <c r="E34" s="21" t="s">
        <v>937</v>
      </c>
    </row>
    <row r="35" spans="1:5" ht="11.25">
      <c r="A35" s="21" t="s">
        <v>561</v>
      </c>
      <c r="B35" s="21" t="s">
        <v>561</v>
      </c>
      <c r="C35" s="21" t="s">
        <v>566</v>
      </c>
      <c r="D35" s="21" t="s">
        <v>754</v>
      </c>
      <c r="E35" s="21" t="s">
        <v>938</v>
      </c>
    </row>
    <row r="36" spans="1:5" ht="11.25">
      <c r="A36" s="21" t="s">
        <v>561</v>
      </c>
      <c r="B36" s="21" t="s">
        <v>561</v>
      </c>
      <c r="C36" s="21" t="s">
        <v>567</v>
      </c>
      <c r="D36" s="21" t="s">
        <v>776</v>
      </c>
      <c r="E36" s="21" t="s">
        <v>939</v>
      </c>
    </row>
    <row r="37" spans="1:5" ht="11.25">
      <c r="A37" s="21" t="s">
        <v>568</v>
      </c>
      <c r="B37" s="21" t="s">
        <v>570</v>
      </c>
      <c r="C37" s="21" t="s">
        <v>571</v>
      </c>
      <c r="D37" s="21" t="s">
        <v>778</v>
      </c>
      <c r="E37" s="21" t="s">
        <v>940</v>
      </c>
    </row>
    <row r="38" spans="1:5" ht="11.25">
      <c r="A38" s="21" t="s">
        <v>568</v>
      </c>
      <c r="B38" s="21" t="s">
        <v>572</v>
      </c>
      <c r="C38" s="21" t="s">
        <v>573</v>
      </c>
      <c r="D38" s="21" t="s">
        <v>795</v>
      </c>
      <c r="E38" s="21" t="s">
        <v>941</v>
      </c>
    </row>
    <row r="39" spans="1:5" ht="11.25">
      <c r="A39" s="21" t="s">
        <v>568</v>
      </c>
      <c r="B39" s="21" t="s">
        <v>568</v>
      </c>
      <c r="C39" s="21" t="s">
        <v>574</v>
      </c>
      <c r="D39" s="21" t="s">
        <v>815</v>
      </c>
      <c r="E39" s="21" t="s">
        <v>942</v>
      </c>
    </row>
    <row r="40" spans="1:5" ht="11.25">
      <c r="A40" s="21" t="s">
        <v>568</v>
      </c>
      <c r="B40" s="21" t="s">
        <v>568</v>
      </c>
      <c r="C40" s="21" t="s">
        <v>575</v>
      </c>
      <c r="D40" s="21" t="s">
        <v>834</v>
      </c>
      <c r="E40" s="21" t="s">
        <v>943</v>
      </c>
    </row>
    <row r="41" spans="1:5" ht="11.25">
      <c r="A41" s="21" t="s">
        <v>568</v>
      </c>
      <c r="B41" s="21" t="s">
        <v>568</v>
      </c>
      <c r="C41" s="21" t="s">
        <v>569</v>
      </c>
      <c r="D41" s="21" t="s">
        <v>618</v>
      </c>
      <c r="E41" s="21" t="s">
        <v>944</v>
      </c>
    </row>
    <row r="42" spans="1:5" ht="11.25">
      <c r="A42" s="21" t="s">
        <v>568</v>
      </c>
      <c r="B42" s="21" t="s">
        <v>576</v>
      </c>
      <c r="C42" s="21" t="s">
        <v>577</v>
      </c>
      <c r="D42" s="21" t="s">
        <v>849</v>
      </c>
      <c r="E42" s="21" t="s">
        <v>945</v>
      </c>
    </row>
    <row r="43" spans="1:5" ht="11.25">
      <c r="A43" s="21" t="s">
        <v>568</v>
      </c>
      <c r="B43" s="21" t="s">
        <v>578</v>
      </c>
      <c r="C43" s="21" t="s">
        <v>579</v>
      </c>
      <c r="D43" s="21" t="s">
        <v>867</v>
      </c>
      <c r="E43" s="21" t="s">
        <v>946</v>
      </c>
    </row>
    <row r="44" spans="1:5" ht="11.25">
      <c r="A44" s="21" t="s">
        <v>568</v>
      </c>
      <c r="B44" s="21" t="s">
        <v>580</v>
      </c>
      <c r="C44" s="21" t="s">
        <v>581</v>
      </c>
      <c r="D44" s="21" t="s">
        <v>654</v>
      </c>
      <c r="E44" s="21" t="s">
        <v>947</v>
      </c>
    </row>
    <row r="45" spans="1:5" ht="11.25">
      <c r="A45" s="21" t="s">
        <v>568</v>
      </c>
      <c r="B45" s="21" t="s">
        <v>582</v>
      </c>
      <c r="C45" s="21" t="s">
        <v>583</v>
      </c>
      <c r="D45" s="21" t="s">
        <v>895</v>
      </c>
      <c r="E45" s="21" t="s">
        <v>948</v>
      </c>
    </row>
    <row r="46" spans="1:5" ht="11.25">
      <c r="A46" s="21" t="s">
        <v>584</v>
      </c>
      <c r="B46" s="21" t="s">
        <v>586</v>
      </c>
      <c r="C46" s="21" t="s">
        <v>587</v>
      </c>
      <c r="D46" s="21" t="s">
        <v>897</v>
      </c>
      <c r="E46" s="21" t="s">
        <v>949</v>
      </c>
    </row>
    <row r="47" spans="1:5" ht="11.25">
      <c r="A47" s="21" t="s">
        <v>584</v>
      </c>
      <c r="B47" s="21" t="s">
        <v>588</v>
      </c>
      <c r="C47" s="21" t="s">
        <v>589</v>
      </c>
      <c r="D47" s="21" t="s">
        <v>899</v>
      </c>
      <c r="E47" s="21" t="s">
        <v>950</v>
      </c>
    </row>
    <row r="48" spans="1:5" ht="11.25">
      <c r="A48" s="21" t="s">
        <v>584</v>
      </c>
      <c r="B48" s="21" t="s">
        <v>590</v>
      </c>
      <c r="C48" s="21" t="s">
        <v>591</v>
      </c>
      <c r="D48" s="21" t="s">
        <v>901</v>
      </c>
      <c r="E48" s="21" t="s">
        <v>951</v>
      </c>
    </row>
    <row r="49" spans="1:5" ht="11.25">
      <c r="A49" s="21" t="s">
        <v>584</v>
      </c>
      <c r="B49" s="21" t="s">
        <v>592</v>
      </c>
      <c r="C49" s="21" t="s">
        <v>593</v>
      </c>
      <c r="D49" s="21" t="s">
        <v>902</v>
      </c>
      <c r="E49" s="21" t="s">
        <v>952</v>
      </c>
    </row>
    <row r="50" spans="1:5" ht="11.25">
      <c r="A50" s="21" t="s">
        <v>584</v>
      </c>
      <c r="B50" s="21" t="s">
        <v>594</v>
      </c>
      <c r="C50" s="21" t="s">
        <v>595</v>
      </c>
      <c r="D50" s="21" t="s">
        <v>903</v>
      </c>
      <c r="E50" s="21" t="s">
        <v>953</v>
      </c>
    </row>
    <row r="51" spans="1:3" ht="11.25">
      <c r="A51" s="21" t="s">
        <v>584</v>
      </c>
      <c r="B51" s="21" t="s">
        <v>584</v>
      </c>
      <c r="C51" s="21" t="s">
        <v>585</v>
      </c>
    </row>
    <row r="52" spans="1:3" ht="11.25">
      <c r="A52" s="21" t="s">
        <v>584</v>
      </c>
      <c r="B52" s="21" t="s">
        <v>596</v>
      </c>
      <c r="C52" s="21" t="s">
        <v>597</v>
      </c>
    </row>
    <row r="53" spans="1:3" ht="11.25">
      <c r="A53" s="21" t="s">
        <v>584</v>
      </c>
      <c r="B53" s="21" t="s">
        <v>598</v>
      </c>
      <c r="C53" s="21" t="s">
        <v>599</v>
      </c>
    </row>
    <row r="54" spans="1:3" ht="11.25">
      <c r="A54" s="21" t="s">
        <v>584</v>
      </c>
      <c r="B54" s="21" t="s">
        <v>600</v>
      </c>
      <c r="C54" s="21" t="s">
        <v>601</v>
      </c>
    </row>
    <row r="55" spans="1:3" ht="11.25">
      <c r="A55" s="21" t="s">
        <v>584</v>
      </c>
      <c r="B55" s="21" t="s">
        <v>602</v>
      </c>
      <c r="C55" s="21" t="s">
        <v>603</v>
      </c>
    </row>
    <row r="56" spans="1:3" ht="11.25">
      <c r="A56" s="21" t="s">
        <v>584</v>
      </c>
      <c r="B56" s="21" t="s">
        <v>604</v>
      </c>
      <c r="C56" s="21" t="s">
        <v>605</v>
      </c>
    </row>
    <row r="57" spans="1:3" ht="11.25">
      <c r="A57" s="21" t="s">
        <v>606</v>
      </c>
      <c r="B57" s="21" t="s">
        <v>608</v>
      </c>
      <c r="C57" s="21" t="s">
        <v>609</v>
      </c>
    </row>
    <row r="58" spans="1:3" ht="11.25">
      <c r="A58" s="21" t="s">
        <v>606</v>
      </c>
      <c r="B58" s="21" t="s">
        <v>611</v>
      </c>
      <c r="C58" s="21" t="s">
        <v>612</v>
      </c>
    </row>
    <row r="59" spans="1:3" ht="11.25">
      <c r="A59" s="21" t="s">
        <v>606</v>
      </c>
      <c r="B59" s="21" t="s">
        <v>606</v>
      </c>
      <c r="C59" s="21" t="s">
        <v>610</v>
      </c>
    </row>
    <row r="60" spans="1:3" ht="11.25">
      <c r="A60" s="21" t="s">
        <v>606</v>
      </c>
      <c r="B60" s="21" t="s">
        <v>606</v>
      </c>
      <c r="C60" s="21" t="s">
        <v>607</v>
      </c>
    </row>
    <row r="61" spans="1:3" ht="11.25">
      <c r="A61" s="21" t="s">
        <v>606</v>
      </c>
      <c r="B61" s="21" t="s">
        <v>606</v>
      </c>
      <c r="C61" s="21" t="s">
        <v>607</v>
      </c>
    </row>
    <row r="62" spans="1:3" ht="11.25">
      <c r="A62" s="21" t="s">
        <v>606</v>
      </c>
      <c r="B62" s="21" t="s">
        <v>606</v>
      </c>
      <c r="C62" s="21" t="s">
        <v>613</v>
      </c>
    </row>
    <row r="63" spans="1:3" ht="11.25">
      <c r="A63" s="21" t="s">
        <v>606</v>
      </c>
      <c r="B63" s="21" t="s">
        <v>614</v>
      </c>
      <c r="C63" s="21" t="s">
        <v>615</v>
      </c>
    </row>
    <row r="64" spans="1:3" ht="11.25">
      <c r="A64" s="21" t="s">
        <v>606</v>
      </c>
      <c r="B64" s="21" t="s">
        <v>616</v>
      </c>
      <c r="C64" s="21" t="s">
        <v>617</v>
      </c>
    </row>
    <row r="65" spans="1:3" ht="11.25">
      <c r="A65" s="21" t="s">
        <v>606</v>
      </c>
      <c r="B65" s="21" t="s">
        <v>618</v>
      </c>
      <c r="C65" s="21" t="s">
        <v>619</v>
      </c>
    </row>
    <row r="66" spans="1:3" ht="11.25">
      <c r="A66" s="21" t="s">
        <v>620</v>
      </c>
      <c r="B66" s="21" t="s">
        <v>620</v>
      </c>
      <c r="C66" s="21" t="s">
        <v>621</v>
      </c>
    </row>
    <row r="67" spans="1:3" ht="11.25">
      <c r="A67" s="21" t="s">
        <v>622</v>
      </c>
      <c r="B67" s="21" t="s">
        <v>624</v>
      </c>
      <c r="C67" s="21" t="s">
        <v>625</v>
      </c>
    </row>
    <row r="68" spans="1:3" ht="11.25">
      <c r="A68" s="21" t="s">
        <v>622</v>
      </c>
      <c r="B68" s="21" t="s">
        <v>627</v>
      </c>
      <c r="C68" s="21" t="s">
        <v>628</v>
      </c>
    </row>
    <row r="69" spans="1:3" ht="11.25">
      <c r="A69" s="21" t="s">
        <v>622</v>
      </c>
      <c r="B69" s="21" t="s">
        <v>629</v>
      </c>
      <c r="C69" s="21" t="s">
        <v>630</v>
      </c>
    </row>
    <row r="70" spans="1:3" ht="11.25">
      <c r="A70" s="21" t="s">
        <v>622</v>
      </c>
      <c r="B70" s="21" t="s">
        <v>622</v>
      </c>
      <c r="C70" s="21" t="s">
        <v>623</v>
      </c>
    </row>
    <row r="71" spans="1:3" ht="11.25">
      <c r="A71" s="21" t="s">
        <v>622</v>
      </c>
      <c r="B71" s="21" t="s">
        <v>622</v>
      </c>
      <c r="C71" s="21" t="s">
        <v>626</v>
      </c>
    </row>
    <row r="72" spans="1:3" ht="11.25">
      <c r="A72" s="21" t="s">
        <v>622</v>
      </c>
      <c r="B72" s="21" t="s">
        <v>622</v>
      </c>
      <c r="C72" s="21" t="s">
        <v>631</v>
      </c>
    </row>
    <row r="73" spans="1:3" ht="11.25">
      <c r="A73" s="21" t="s">
        <v>622</v>
      </c>
      <c r="B73" s="21" t="s">
        <v>632</v>
      </c>
      <c r="C73" s="21" t="s">
        <v>633</v>
      </c>
    </row>
    <row r="74" spans="1:3" ht="11.25">
      <c r="A74" s="21" t="s">
        <v>622</v>
      </c>
      <c r="B74" s="21" t="s">
        <v>632</v>
      </c>
      <c r="C74" s="21" t="s">
        <v>634</v>
      </c>
    </row>
    <row r="75" spans="1:3" ht="11.25">
      <c r="A75" s="21" t="s">
        <v>622</v>
      </c>
      <c r="B75" s="21" t="s">
        <v>635</v>
      </c>
      <c r="C75" s="21" t="s">
        <v>636</v>
      </c>
    </row>
    <row r="76" spans="1:3" ht="11.25">
      <c r="A76" s="21" t="s">
        <v>622</v>
      </c>
      <c r="B76" s="21" t="s">
        <v>637</v>
      </c>
      <c r="C76" s="21" t="s">
        <v>638</v>
      </c>
    </row>
    <row r="77" spans="1:3" ht="11.25">
      <c r="A77" s="21" t="s">
        <v>622</v>
      </c>
      <c r="B77" s="21" t="s">
        <v>639</v>
      </c>
      <c r="C77" s="21" t="s">
        <v>640</v>
      </c>
    </row>
    <row r="78" spans="1:3" ht="11.25">
      <c r="A78" s="21" t="s">
        <v>641</v>
      </c>
      <c r="B78" s="21" t="s">
        <v>641</v>
      </c>
      <c r="C78" s="21" t="s">
        <v>642</v>
      </c>
    </row>
    <row r="79" spans="1:3" ht="11.25">
      <c r="A79" s="21" t="s">
        <v>641</v>
      </c>
      <c r="B79" s="21" t="s">
        <v>641</v>
      </c>
      <c r="C79" s="21" t="s">
        <v>643</v>
      </c>
    </row>
    <row r="80" spans="1:3" ht="11.25">
      <c r="A80" s="21" t="s">
        <v>641</v>
      </c>
      <c r="B80" s="21" t="s">
        <v>644</v>
      </c>
      <c r="C80" s="21" t="s">
        <v>645</v>
      </c>
    </row>
    <row r="81" spans="1:3" ht="11.25">
      <c r="A81" s="21" t="s">
        <v>641</v>
      </c>
      <c r="B81" s="21" t="s">
        <v>646</v>
      </c>
      <c r="C81" s="21" t="s">
        <v>647</v>
      </c>
    </row>
    <row r="82" spans="1:3" ht="11.25">
      <c r="A82" s="21" t="s">
        <v>641</v>
      </c>
      <c r="B82" s="21" t="s">
        <v>648</v>
      </c>
      <c r="C82" s="21" t="s">
        <v>649</v>
      </c>
    </row>
    <row r="83" spans="1:3" ht="11.25">
      <c r="A83" s="21" t="s">
        <v>650</v>
      </c>
      <c r="B83" s="21" t="s">
        <v>650</v>
      </c>
      <c r="C83" s="21" t="s">
        <v>651</v>
      </c>
    </row>
    <row r="84" spans="1:3" ht="11.25">
      <c r="A84" s="21" t="s">
        <v>652</v>
      </c>
      <c r="B84" s="21" t="s">
        <v>652</v>
      </c>
      <c r="C84" s="21" t="s">
        <v>653</v>
      </c>
    </row>
    <row r="85" spans="1:3" ht="11.25">
      <c r="A85" s="21" t="s">
        <v>652</v>
      </c>
      <c r="B85" s="21" t="s">
        <v>654</v>
      </c>
      <c r="C85" s="21" t="s">
        <v>655</v>
      </c>
    </row>
    <row r="86" spans="1:3" ht="11.25">
      <c r="A86" s="21" t="s">
        <v>656</v>
      </c>
      <c r="B86" s="21" t="s">
        <v>656</v>
      </c>
      <c r="C86" s="21" t="s">
        <v>657</v>
      </c>
    </row>
    <row r="87" spans="1:3" ht="11.25">
      <c r="A87" s="21" t="s">
        <v>658</v>
      </c>
      <c r="B87" s="21" t="s">
        <v>660</v>
      </c>
      <c r="C87" s="21" t="s">
        <v>661</v>
      </c>
    </row>
    <row r="88" spans="1:3" ht="11.25">
      <c r="A88" s="21" t="s">
        <v>658</v>
      </c>
      <c r="B88" s="21" t="s">
        <v>663</v>
      </c>
      <c r="C88" s="21" t="s">
        <v>664</v>
      </c>
    </row>
    <row r="89" spans="1:3" ht="11.25">
      <c r="A89" s="21" t="s">
        <v>658</v>
      </c>
      <c r="B89" s="21" t="s">
        <v>665</v>
      </c>
      <c r="C89" s="21" t="s">
        <v>666</v>
      </c>
    </row>
    <row r="90" spans="1:3" ht="11.25">
      <c r="A90" s="21" t="s">
        <v>658</v>
      </c>
      <c r="B90" s="21" t="s">
        <v>658</v>
      </c>
      <c r="C90" s="21" t="s">
        <v>667</v>
      </c>
    </row>
    <row r="91" spans="1:3" ht="11.25">
      <c r="A91" s="21" t="s">
        <v>658</v>
      </c>
      <c r="B91" s="21" t="s">
        <v>658</v>
      </c>
      <c r="C91" s="21" t="s">
        <v>659</v>
      </c>
    </row>
    <row r="92" spans="1:3" ht="11.25">
      <c r="A92" s="21" t="s">
        <v>658</v>
      </c>
      <c r="B92" s="21" t="s">
        <v>658</v>
      </c>
      <c r="C92" s="21" t="s">
        <v>662</v>
      </c>
    </row>
    <row r="93" spans="1:3" ht="11.25">
      <c r="A93" s="21" t="s">
        <v>658</v>
      </c>
      <c r="B93" s="21" t="s">
        <v>668</v>
      </c>
      <c r="C93" s="21" t="s">
        <v>669</v>
      </c>
    </row>
    <row r="94" spans="1:3" ht="11.25">
      <c r="A94" s="21" t="s">
        <v>658</v>
      </c>
      <c r="B94" s="21" t="s">
        <v>668</v>
      </c>
      <c r="C94" s="21" t="s">
        <v>670</v>
      </c>
    </row>
    <row r="95" spans="1:3" ht="11.25">
      <c r="A95" s="21" t="s">
        <v>658</v>
      </c>
      <c r="B95" s="21" t="s">
        <v>671</v>
      </c>
      <c r="C95" s="21" t="s">
        <v>672</v>
      </c>
    </row>
    <row r="96" spans="1:3" ht="11.25">
      <c r="A96" s="21" t="s">
        <v>673</v>
      </c>
      <c r="B96" s="21" t="s">
        <v>673</v>
      </c>
      <c r="C96" s="21" t="s">
        <v>674</v>
      </c>
    </row>
    <row r="97" spans="1:3" ht="11.25">
      <c r="A97" s="21" t="s">
        <v>673</v>
      </c>
      <c r="B97" s="21" t="s">
        <v>675</v>
      </c>
      <c r="C97" s="21" t="s">
        <v>676</v>
      </c>
    </row>
    <row r="98" spans="1:3" ht="11.25">
      <c r="A98" s="21" t="s">
        <v>677</v>
      </c>
      <c r="B98" s="21" t="s">
        <v>677</v>
      </c>
      <c r="C98" s="21" t="s">
        <v>678</v>
      </c>
    </row>
    <row r="99" spans="1:3" ht="11.25">
      <c r="A99" s="21" t="s">
        <v>679</v>
      </c>
      <c r="B99" s="21" t="s">
        <v>681</v>
      </c>
      <c r="C99" s="21" t="s">
        <v>682</v>
      </c>
    </row>
    <row r="100" spans="1:3" ht="11.25">
      <c r="A100" s="21" t="s">
        <v>679</v>
      </c>
      <c r="B100" s="21" t="s">
        <v>683</v>
      </c>
      <c r="C100" s="21" t="s">
        <v>684</v>
      </c>
    </row>
    <row r="101" spans="1:3" ht="11.25">
      <c r="A101" s="21" t="s">
        <v>679</v>
      </c>
      <c r="B101" s="21" t="s">
        <v>685</v>
      </c>
      <c r="C101" s="21" t="s">
        <v>686</v>
      </c>
    </row>
    <row r="102" spans="1:3" ht="11.25">
      <c r="A102" s="21" t="s">
        <v>679</v>
      </c>
      <c r="B102" s="21" t="s">
        <v>688</v>
      </c>
      <c r="C102" s="21" t="s">
        <v>689</v>
      </c>
    </row>
    <row r="103" spans="1:3" ht="11.25">
      <c r="A103" s="21" t="s">
        <v>679</v>
      </c>
      <c r="B103" s="21" t="s">
        <v>690</v>
      </c>
      <c r="C103" s="21" t="s">
        <v>691</v>
      </c>
    </row>
    <row r="104" spans="1:3" ht="11.25">
      <c r="A104" s="21" t="s">
        <v>679</v>
      </c>
      <c r="B104" s="21" t="s">
        <v>679</v>
      </c>
      <c r="C104" s="21" t="s">
        <v>687</v>
      </c>
    </row>
    <row r="105" spans="1:3" ht="11.25">
      <c r="A105" s="21" t="s">
        <v>679</v>
      </c>
      <c r="B105" s="21" t="s">
        <v>679</v>
      </c>
      <c r="C105" s="21" t="s">
        <v>680</v>
      </c>
    </row>
    <row r="106" spans="1:3" ht="11.25">
      <c r="A106" s="21" t="s">
        <v>679</v>
      </c>
      <c r="B106" s="21" t="s">
        <v>692</v>
      </c>
      <c r="C106" s="21" t="s">
        <v>693</v>
      </c>
    </row>
    <row r="107" spans="1:3" ht="11.25">
      <c r="A107" s="21" t="s">
        <v>694</v>
      </c>
      <c r="B107" s="21" t="s">
        <v>696</v>
      </c>
      <c r="C107" s="21" t="s">
        <v>697</v>
      </c>
    </row>
    <row r="108" spans="1:3" ht="11.25">
      <c r="A108" s="21" t="s">
        <v>694</v>
      </c>
      <c r="B108" s="21" t="s">
        <v>698</v>
      </c>
      <c r="C108" s="21" t="s">
        <v>699</v>
      </c>
    </row>
    <row r="109" spans="1:3" ht="11.25">
      <c r="A109" s="21" t="s">
        <v>694</v>
      </c>
      <c r="B109" s="21" t="s">
        <v>700</v>
      </c>
      <c r="C109" s="21" t="s">
        <v>701</v>
      </c>
    </row>
    <row r="110" spans="1:3" ht="11.25">
      <c r="A110" s="21" t="s">
        <v>694</v>
      </c>
      <c r="B110" s="21" t="s">
        <v>700</v>
      </c>
      <c r="C110" s="21" t="s">
        <v>702</v>
      </c>
    </row>
    <row r="111" spans="1:3" ht="11.25">
      <c r="A111" s="21" t="s">
        <v>694</v>
      </c>
      <c r="B111" s="21" t="s">
        <v>694</v>
      </c>
      <c r="C111" s="21" t="s">
        <v>703</v>
      </c>
    </row>
    <row r="112" spans="1:3" ht="11.25">
      <c r="A112" s="21" t="s">
        <v>694</v>
      </c>
      <c r="B112" s="21" t="s">
        <v>694</v>
      </c>
      <c r="C112" s="21" t="s">
        <v>695</v>
      </c>
    </row>
    <row r="113" spans="1:3" ht="11.25">
      <c r="A113" s="21" t="s">
        <v>694</v>
      </c>
      <c r="B113" s="21" t="s">
        <v>692</v>
      </c>
      <c r="C113" s="21" t="s">
        <v>704</v>
      </c>
    </row>
    <row r="114" spans="1:3" ht="11.25">
      <c r="A114" s="21" t="s">
        <v>705</v>
      </c>
      <c r="B114" s="21" t="s">
        <v>707</v>
      </c>
      <c r="C114" s="21" t="s">
        <v>708</v>
      </c>
    </row>
    <row r="115" spans="1:3" ht="11.25">
      <c r="A115" s="21" t="s">
        <v>705</v>
      </c>
      <c r="B115" s="21" t="s">
        <v>710</v>
      </c>
      <c r="C115" s="21" t="s">
        <v>711</v>
      </c>
    </row>
    <row r="116" spans="1:3" ht="11.25">
      <c r="A116" s="21" t="s">
        <v>705</v>
      </c>
      <c r="B116" s="21" t="s">
        <v>712</v>
      </c>
      <c r="C116" s="21" t="s">
        <v>713</v>
      </c>
    </row>
    <row r="117" spans="1:3" ht="11.25">
      <c r="A117" s="21" t="s">
        <v>705</v>
      </c>
      <c r="B117" s="21" t="s">
        <v>714</v>
      </c>
      <c r="C117" s="21" t="s">
        <v>715</v>
      </c>
    </row>
    <row r="118" spans="1:3" ht="11.25">
      <c r="A118" s="21" t="s">
        <v>705</v>
      </c>
      <c r="B118" s="21" t="s">
        <v>716</v>
      </c>
      <c r="C118" s="21" t="s">
        <v>717</v>
      </c>
    </row>
    <row r="119" spans="1:3" ht="11.25">
      <c r="A119" s="21" t="s">
        <v>705</v>
      </c>
      <c r="B119" s="21" t="s">
        <v>718</v>
      </c>
      <c r="C119" s="21" t="s">
        <v>719</v>
      </c>
    </row>
    <row r="120" spans="1:3" ht="11.25">
      <c r="A120" s="21" t="s">
        <v>705</v>
      </c>
      <c r="B120" s="21" t="s">
        <v>705</v>
      </c>
      <c r="C120" s="21" t="s">
        <v>709</v>
      </c>
    </row>
    <row r="121" spans="1:3" ht="11.25">
      <c r="A121" s="21" t="s">
        <v>705</v>
      </c>
      <c r="B121" s="21" t="s">
        <v>705</v>
      </c>
      <c r="C121" s="21" t="s">
        <v>706</v>
      </c>
    </row>
    <row r="122" spans="1:3" ht="11.25">
      <c r="A122" s="21" t="s">
        <v>705</v>
      </c>
      <c r="B122" s="21" t="s">
        <v>705</v>
      </c>
      <c r="C122" s="21" t="s">
        <v>720</v>
      </c>
    </row>
    <row r="123" spans="1:3" ht="11.25">
      <c r="A123" s="21" t="s">
        <v>705</v>
      </c>
      <c r="B123" s="21" t="s">
        <v>721</v>
      </c>
      <c r="C123" s="21" t="s">
        <v>722</v>
      </c>
    </row>
    <row r="124" spans="1:3" ht="11.25">
      <c r="A124" s="21" t="s">
        <v>705</v>
      </c>
      <c r="B124" s="21" t="s">
        <v>723</v>
      </c>
      <c r="C124" s="21" t="s">
        <v>724</v>
      </c>
    </row>
    <row r="125" spans="1:3" ht="11.25">
      <c r="A125" s="21" t="s">
        <v>705</v>
      </c>
      <c r="B125" s="21" t="s">
        <v>725</v>
      </c>
      <c r="C125" s="21" t="s">
        <v>726</v>
      </c>
    </row>
    <row r="126" spans="1:3" ht="11.25">
      <c r="A126" s="21" t="s">
        <v>705</v>
      </c>
      <c r="B126" s="21" t="s">
        <v>727</v>
      </c>
      <c r="C126" s="21" t="s">
        <v>728</v>
      </c>
    </row>
    <row r="127" spans="1:3" ht="11.25">
      <c r="A127" s="21" t="s">
        <v>168</v>
      </c>
      <c r="B127" s="21" t="s">
        <v>168</v>
      </c>
      <c r="C127" s="21" t="s">
        <v>729</v>
      </c>
    </row>
    <row r="128" spans="1:3" ht="11.25">
      <c r="A128" s="21" t="s">
        <v>730</v>
      </c>
      <c r="B128" s="21" t="s">
        <v>730</v>
      </c>
      <c r="C128" s="21" t="s">
        <v>542</v>
      </c>
    </row>
    <row r="129" spans="1:3" ht="11.25">
      <c r="A129" s="21" t="s">
        <v>731</v>
      </c>
      <c r="B129" s="21" t="s">
        <v>733</v>
      </c>
      <c r="C129" s="21" t="s">
        <v>734</v>
      </c>
    </row>
    <row r="130" spans="1:3" ht="11.25">
      <c r="A130" s="21" t="s">
        <v>731</v>
      </c>
      <c r="B130" s="21" t="s">
        <v>735</v>
      </c>
      <c r="C130" s="21" t="s">
        <v>736</v>
      </c>
    </row>
    <row r="131" spans="1:3" ht="11.25">
      <c r="A131" s="21" t="s">
        <v>731</v>
      </c>
      <c r="B131" s="21" t="s">
        <v>737</v>
      </c>
      <c r="C131" s="21" t="s">
        <v>738</v>
      </c>
    </row>
    <row r="132" spans="1:3" ht="11.25">
      <c r="A132" s="21" t="s">
        <v>731</v>
      </c>
      <c r="B132" s="21" t="s">
        <v>739</v>
      </c>
      <c r="C132" s="21" t="s">
        <v>740</v>
      </c>
    </row>
    <row r="133" spans="1:3" ht="11.25">
      <c r="A133" s="21" t="s">
        <v>731</v>
      </c>
      <c r="B133" s="21" t="s">
        <v>741</v>
      </c>
      <c r="C133" s="21" t="s">
        <v>742</v>
      </c>
    </row>
    <row r="134" spans="1:3" ht="11.25">
      <c r="A134" s="21" t="s">
        <v>731</v>
      </c>
      <c r="B134" s="21" t="s">
        <v>743</v>
      </c>
      <c r="C134" s="21" t="s">
        <v>744</v>
      </c>
    </row>
    <row r="135" spans="1:3" ht="11.25">
      <c r="A135" s="21" t="s">
        <v>731</v>
      </c>
      <c r="B135" s="21" t="s">
        <v>745</v>
      </c>
      <c r="C135" s="21" t="s">
        <v>746</v>
      </c>
    </row>
    <row r="136" spans="1:3" ht="11.25">
      <c r="A136" s="21" t="s">
        <v>731</v>
      </c>
      <c r="B136" s="21" t="s">
        <v>731</v>
      </c>
      <c r="C136" s="21" t="s">
        <v>732</v>
      </c>
    </row>
    <row r="137" spans="1:3" ht="11.25">
      <c r="A137" s="21" t="s">
        <v>731</v>
      </c>
      <c r="B137" s="21" t="s">
        <v>731</v>
      </c>
      <c r="C137" s="21" t="s">
        <v>747</v>
      </c>
    </row>
    <row r="138" spans="1:3" ht="11.25">
      <c r="A138" s="21" t="s">
        <v>731</v>
      </c>
      <c r="B138" s="21" t="s">
        <v>748</v>
      </c>
      <c r="C138" s="21" t="s">
        <v>749</v>
      </c>
    </row>
    <row r="139" spans="1:3" ht="11.25">
      <c r="A139" s="21" t="s">
        <v>731</v>
      </c>
      <c r="B139" s="21" t="s">
        <v>750</v>
      </c>
      <c r="C139" s="21" t="s">
        <v>751</v>
      </c>
    </row>
    <row r="140" spans="1:3" ht="11.25">
      <c r="A140" s="21" t="s">
        <v>731</v>
      </c>
      <c r="B140" s="21" t="s">
        <v>752</v>
      </c>
      <c r="C140" s="21" t="s">
        <v>753</v>
      </c>
    </row>
    <row r="141" spans="1:3" ht="11.25">
      <c r="A141" s="21" t="s">
        <v>754</v>
      </c>
      <c r="B141" s="21" t="s">
        <v>756</v>
      </c>
      <c r="C141" s="21" t="s">
        <v>757</v>
      </c>
    </row>
    <row r="142" spans="1:3" ht="11.25">
      <c r="A142" s="21" t="s">
        <v>754</v>
      </c>
      <c r="B142" s="21" t="s">
        <v>758</v>
      </c>
      <c r="C142" s="21" t="s">
        <v>759</v>
      </c>
    </row>
    <row r="143" spans="1:3" ht="11.25">
      <c r="A143" s="21" t="s">
        <v>754</v>
      </c>
      <c r="B143" s="21" t="s">
        <v>760</v>
      </c>
      <c r="C143" s="21" t="s">
        <v>761</v>
      </c>
    </row>
    <row r="144" spans="1:3" ht="11.25">
      <c r="A144" s="21" t="s">
        <v>754</v>
      </c>
      <c r="B144" s="21" t="s">
        <v>762</v>
      </c>
      <c r="C144" s="21" t="s">
        <v>763</v>
      </c>
    </row>
    <row r="145" spans="1:3" ht="11.25">
      <c r="A145" s="21" t="s">
        <v>754</v>
      </c>
      <c r="B145" s="21" t="s">
        <v>764</v>
      </c>
      <c r="C145" s="21" t="s">
        <v>765</v>
      </c>
    </row>
    <row r="146" spans="1:3" ht="11.25">
      <c r="A146" s="21" t="s">
        <v>754</v>
      </c>
      <c r="B146" s="21" t="s">
        <v>766</v>
      </c>
      <c r="C146" s="21" t="s">
        <v>767</v>
      </c>
    </row>
    <row r="147" spans="1:3" ht="11.25">
      <c r="A147" s="21" t="s">
        <v>754</v>
      </c>
      <c r="B147" s="21" t="s">
        <v>768</v>
      </c>
      <c r="C147" s="21" t="s">
        <v>769</v>
      </c>
    </row>
    <row r="148" spans="1:3" ht="11.25">
      <c r="A148" s="21" t="s">
        <v>754</v>
      </c>
      <c r="B148" s="21" t="s">
        <v>754</v>
      </c>
      <c r="C148" s="21" t="s">
        <v>755</v>
      </c>
    </row>
    <row r="149" spans="1:3" ht="11.25">
      <c r="A149" s="21" t="s">
        <v>754</v>
      </c>
      <c r="B149" s="21" t="s">
        <v>770</v>
      </c>
      <c r="C149" s="21" t="s">
        <v>771</v>
      </c>
    </row>
    <row r="150" spans="1:3" ht="11.25">
      <c r="A150" s="21" t="s">
        <v>754</v>
      </c>
      <c r="B150" s="21" t="s">
        <v>772</v>
      </c>
      <c r="C150" s="21" t="s">
        <v>773</v>
      </c>
    </row>
    <row r="151" spans="1:3" ht="11.25">
      <c r="A151" s="21" t="s">
        <v>754</v>
      </c>
      <c r="B151" s="21" t="s">
        <v>774</v>
      </c>
      <c r="C151" s="21" t="s">
        <v>775</v>
      </c>
    </row>
    <row r="152" spans="1:3" ht="11.25">
      <c r="A152" s="21" t="s">
        <v>776</v>
      </c>
      <c r="B152" s="21" t="s">
        <v>776</v>
      </c>
      <c r="C152" s="21" t="s">
        <v>777</v>
      </c>
    </row>
    <row r="153" spans="1:3" ht="11.25">
      <c r="A153" s="21" t="s">
        <v>778</v>
      </c>
      <c r="B153" s="21" t="s">
        <v>780</v>
      </c>
      <c r="C153" s="21" t="s">
        <v>781</v>
      </c>
    </row>
    <row r="154" spans="1:3" ht="11.25">
      <c r="A154" s="21" t="s">
        <v>778</v>
      </c>
      <c r="B154" s="21" t="s">
        <v>783</v>
      </c>
      <c r="C154" s="21" t="s">
        <v>784</v>
      </c>
    </row>
    <row r="155" spans="1:3" ht="11.25">
      <c r="A155" s="21" t="s">
        <v>778</v>
      </c>
      <c r="B155" s="21" t="s">
        <v>785</v>
      </c>
      <c r="C155" s="21" t="s">
        <v>786</v>
      </c>
    </row>
    <row r="156" spans="1:3" ht="11.25">
      <c r="A156" s="21" t="s">
        <v>778</v>
      </c>
      <c r="B156" s="21" t="s">
        <v>787</v>
      </c>
      <c r="C156" s="21" t="s">
        <v>788</v>
      </c>
    </row>
    <row r="157" spans="1:3" ht="11.25">
      <c r="A157" s="21" t="s">
        <v>778</v>
      </c>
      <c r="B157" s="21" t="s">
        <v>789</v>
      </c>
      <c r="C157" s="21" t="s">
        <v>790</v>
      </c>
    </row>
    <row r="158" spans="1:3" ht="11.25">
      <c r="A158" s="21" t="s">
        <v>778</v>
      </c>
      <c r="B158" s="21" t="s">
        <v>791</v>
      </c>
      <c r="C158" s="21" t="s">
        <v>792</v>
      </c>
    </row>
    <row r="159" spans="1:3" ht="11.25">
      <c r="A159" s="21" t="s">
        <v>778</v>
      </c>
      <c r="B159" s="21" t="s">
        <v>793</v>
      </c>
      <c r="C159" s="21" t="s">
        <v>794</v>
      </c>
    </row>
    <row r="160" spans="1:3" ht="11.25">
      <c r="A160" s="21" t="s">
        <v>778</v>
      </c>
      <c r="B160" s="21" t="s">
        <v>778</v>
      </c>
      <c r="C160" s="21" t="s">
        <v>782</v>
      </c>
    </row>
    <row r="161" spans="1:3" ht="11.25">
      <c r="A161" s="21" t="s">
        <v>778</v>
      </c>
      <c r="B161" s="21" t="s">
        <v>778</v>
      </c>
      <c r="C161" s="21" t="s">
        <v>779</v>
      </c>
    </row>
    <row r="162" spans="1:3" ht="11.25">
      <c r="A162" s="21" t="s">
        <v>795</v>
      </c>
      <c r="B162" s="21" t="s">
        <v>797</v>
      </c>
      <c r="C162" s="21" t="s">
        <v>798</v>
      </c>
    </row>
    <row r="163" spans="1:3" ht="11.25">
      <c r="A163" s="21" t="s">
        <v>795</v>
      </c>
      <c r="B163" s="21" t="s">
        <v>800</v>
      </c>
      <c r="C163" s="21" t="s">
        <v>801</v>
      </c>
    </row>
    <row r="164" spans="1:3" ht="11.25">
      <c r="A164" s="21" t="s">
        <v>795</v>
      </c>
      <c r="B164" s="21" t="s">
        <v>802</v>
      </c>
      <c r="C164" s="21" t="s">
        <v>803</v>
      </c>
    </row>
    <row r="165" spans="1:3" ht="11.25">
      <c r="A165" s="21" t="s">
        <v>795</v>
      </c>
      <c r="B165" s="21" t="s">
        <v>804</v>
      </c>
      <c r="C165" s="21" t="s">
        <v>805</v>
      </c>
    </row>
    <row r="166" spans="1:3" ht="11.25">
      <c r="A166" s="21" t="s">
        <v>795</v>
      </c>
      <c r="B166" s="21" t="s">
        <v>806</v>
      </c>
      <c r="C166" s="21" t="s">
        <v>807</v>
      </c>
    </row>
    <row r="167" spans="1:3" ht="11.25">
      <c r="A167" s="21" t="s">
        <v>795</v>
      </c>
      <c r="B167" s="21" t="s">
        <v>808</v>
      </c>
      <c r="C167" s="21" t="s">
        <v>809</v>
      </c>
    </row>
    <row r="168" spans="1:3" ht="11.25">
      <c r="A168" s="21" t="s">
        <v>795</v>
      </c>
      <c r="B168" s="21" t="s">
        <v>810</v>
      </c>
      <c r="C168" s="21" t="s">
        <v>811</v>
      </c>
    </row>
    <row r="169" spans="1:3" ht="11.25">
      <c r="A169" s="21" t="s">
        <v>795</v>
      </c>
      <c r="B169" s="21" t="s">
        <v>795</v>
      </c>
      <c r="C169" s="21" t="s">
        <v>812</v>
      </c>
    </row>
    <row r="170" spans="1:3" ht="11.25">
      <c r="A170" s="21" t="s">
        <v>795</v>
      </c>
      <c r="B170" s="21" t="s">
        <v>795</v>
      </c>
      <c r="C170" s="21" t="s">
        <v>796</v>
      </c>
    </row>
    <row r="171" spans="1:3" ht="11.25">
      <c r="A171" s="21" t="s">
        <v>795</v>
      </c>
      <c r="B171" s="21" t="s">
        <v>795</v>
      </c>
      <c r="C171" s="21" t="s">
        <v>799</v>
      </c>
    </row>
    <row r="172" spans="1:3" ht="11.25">
      <c r="A172" s="21" t="s">
        <v>795</v>
      </c>
      <c r="B172" s="21" t="s">
        <v>813</v>
      </c>
      <c r="C172" s="21" t="s">
        <v>814</v>
      </c>
    </row>
    <row r="173" spans="1:3" ht="11.25">
      <c r="A173" s="21" t="s">
        <v>815</v>
      </c>
      <c r="B173" s="21" t="s">
        <v>817</v>
      </c>
      <c r="C173" s="21" t="s">
        <v>818</v>
      </c>
    </row>
    <row r="174" spans="1:3" ht="11.25">
      <c r="A174" s="21" t="s">
        <v>815</v>
      </c>
      <c r="B174" s="21" t="s">
        <v>819</v>
      </c>
      <c r="C174" s="21" t="s">
        <v>820</v>
      </c>
    </row>
    <row r="175" spans="1:3" ht="11.25">
      <c r="A175" s="21" t="s">
        <v>815</v>
      </c>
      <c r="B175" s="21" t="s">
        <v>821</v>
      </c>
      <c r="C175" s="21" t="s">
        <v>822</v>
      </c>
    </row>
    <row r="176" spans="1:3" ht="11.25">
      <c r="A176" s="21" t="s">
        <v>815</v>
      </c>
      <c r="B176" s="21" t="s">
        <v>823</v>
      </c>
      <c r="C176" s="21" t="s">
        <v>824</v>
      </c>
    </row>
    <row r="177" spans="1:3" ht="11.25">
      <c r="A177" s="21" t="s">
        <v>815</v>
      </c>
      <c r="B177" s="21" t="s">
        <v>815</v>
      </c>
      <c r="C177" s="21" t="s">
        <v>825</v>
      </c>
    </row>
    <row r="178" spans="1:3" ht="11.25">
      <c r="A178" s="21" t="s">
        <v>815</v>
      </c>
      <c r="B178" s="21" t="s">
        <v>815</v>
      </c>
      <c r="C178" s="21" t="s">
        <v>816</v>
      </c>
    </row>
    <row r="179" spans="1:3" ht="11.25">
      <c r="A179" s="21" t="s">
        <v>815</v>
      </c>
      <c r="B179" s="21" t="s">
        <v>815</v>
      </c>
      <c r="C179" s="21" t="s">
        <v>826</v>
      </c>
    </row>
    <row r="180" spans="1:3" ht="11.25">
      <c r="A180" s="21" t="s">
        <v>815</v>
      </c>
      <c r="B180" s="21" t="s">
        <v>827</v>
      </c>
      <c r="C180" s="21" t="s">
        <v>828</v>
      </c>
    </row>
    <row r="181" spans="1:3" ht="11.25">
      <c r="A181" s="21" t="s">
        <v>815</v>
      </c>
      <c r="B181" s="21" t="s">
        <v>827</v>
      </c>
      <c r="C181" s="21" t="s">
        <v>829</v>
      </c>
    </row>
    <row r="182" spans="1:3" ht="11.25">
      <c r="A182" s="21" t="s">
        <v>815</v>
      </c>
      <c r="B182" s="21" t="s">
        <v>830</v>
      </c>
      <c r="C182" s="21" t="s">
        <v>831</v>
      </c>
    </row>
    <row r="183" spans="1:3" ht="11.25">
      <c r="A183" s="21" t="s">
        <v>815</v>
      </c>
      <c r="B183" s="21" t="s">
        <v>832</v>
      </c>
      <c r="C183" s="21" t="s">
        <v>833</v>
      </c>
    </row>
    <row r="184" spans="1:3" ht="11.25">
      <c r="A184" s="21" t="s">
        <v>834</v>
      </c>
      <c r="B184" s="21" t="s">
        <v>836</v>
      </c>
      <c r="C184" s="21" t="s">
        <v>837</v>
      </c>
    </row>
    <row r="185" spans="1:3" ht="11.25">
      <c r="A185" s="21" t="s">
        <v>834</v>
      </c>
      <c r="B185" s="21" t="s">
        <v>838</v>
      </c>
      <c r="C185" s="21" t="s">
        <v>839</v>
      </c>
    </row>
    <row r="186" spans="1:3" ht="11.25">
      <c r="A186" s="21" t="s">
        <v>834</v>
      </c>
      <c r="B186" s="21" t="s">
        <v>840</v>
      </c>
      <c r="C186" s="21" t="s">
        <v>841</v>
      </c>
    </row>
    <row r="187" spans="1:3" ht="11.25">
      <c r="A187" s="21" t="s">
        <v>834</v>
      </c>
      <c r="B187" s="21" t="s">
        <v>842</v>
      </c>
      <c r="C187" s="21" t="s">
        <v>843</v>
      </c>
    </row>
    <row r="188" spans="1:3" ht="11.25">
      <c r="A188" s="21" t="s">
        <v>834</v>
      </c>
      <c r="B188" s="21" t="s">
        <v>834</v>
      </c>
      <c r="C188" s="21" t="s">
        <v>844</v>
      </c>
    </row>
    <row r="189" spans="1:3" ht="11.25">
      <c r="A189" s="21" t="s">
        <v>834</v>
      </c>
      <c r="B189" s="21" t="s">
        <v>834</v>
      </c>
      <c r="C189" s="21" t="s">
        <v>835</v>
      </c>
    </row>
    <row r="190" spans="1:3" ht="11.25">
      <c r="A190" s="21" t="s">
        <v>834</v>
      </c>
      <c r="B190" s="21" t="s">
        <v>845</v>
      </c>
      <c r="C190" s="21" t="s">
        <v>846</v>
      </c>
    </row>
    <row r="191" spans="1:3" ht="11.25">
      <c r="A191" s="21" t="s">
        <v>834</v>
      </c>
      <c r="B191" s="21" t="s">
        <v>845</v>
      </c>
      <c r="C191" s="21" t="s">
        <v>847</v>
      </c>
    </row>
    <row r="192" spans="1:3" ht="11.25">
      <c r="A192" s="21" t="s">
        <v>618</v>
      </c>
      <c r="B192" s="21" t="s">
        <v>618</v>
      </c>
      <c r="C192" s="21" t="s">
        <v>848</v>
      </c>
    </row>
    <row r="193" spans="1:3" ht="11.25">
      <c r="A193" s="21" t="s">
        <v>849</v>
      </c>
      <c r="B193" s="21" t="s">
        <v>851</v>
      </c>
      <c r="C193" s="21" t="s">
        <v>852</v>
      </c>
    </row>
    <row r="194" spans="1:3" ht="11.25">
      <c r="A194" s="21" t="s">
        <v>849</v>
      </c>
      <c r="B194" s="21" t="s">
        <v>853</v>
      </c>
      <c r="C194" s="21" t="s">
        <v>854</v>
      </c>
    </row>
    <row r="195" spans="1:3" ht="11.25">
      <c r="A195" s="21" t="s">
        <v>849</v>
      </c>
      <c r="B195" s="21" t="s">
        <v>855</v>
      </c>
      <c r="C195" s="21" t="s">
        <v>856</v>
      </c>
    </row>
    <row r="196" spans="1:3" ht="11.25">
      <c r="A196" s="21" t="s">
        <v>849</v>
      </c>
      <c r="B196" s="21" t="s">
        <v>857</v>
      </c>
      <c r="C196" s="21" t="s">
        <v>858</v>
      </c>
    </row>
    <row r="197" spans="1:3" ht="11.25">
      <c r="A197" s="21" t="s">
        <v>849</v>
      </c>
      <c r="B197" s="21" t="s">
        <v>859</v>
      </c>
      <c r="C197" s="21" t="s">
        <v>860</v>
      </c>
    </row>
    <row r="198" spans="1:3" ht="11.25">
      <c r="A198" s="21" t="s">
        <v>849</v>
      </c>
      <c r="B198" s="21" t="s">
        <v>861</v>
      </c>
      <c r="C198" s="21" t="s">
        <v>862</v>
      </c>
    </row>
    <row r="199" spans="1:3" ht="11.25">
      <c r="A199" s="21" t="s">
        <v>849</v>
      </c>
      <c r="B199" s="21" t="s">
        <v>849</v>
      </c>
      <c r="C199" s="21" t="s">
        <v>850</v>
      </c>
    </row>
    <row r="200" spans="1:3" ht="11.25">
      <c r="A200" s="21" t="s">
        <v>849</v>
      </c>
      <c r="B200" s="21" t="s">
        <v>863</v>
      </c>
      <c r="C200" s="21" t="s">
        <v>864</v>
      </c>
    </row>
    <row r="201" spans="1:3" ht="11.25">
      <c r="A201" s="21" t="s">
        <v>849</v>
      </c>
      <c r="B201" s="21" t="s">
        <v>865</v>
      </c>
      <c r="C201" s="21" t="s">
        <v>866</v>
      </c>
    </row>
    <row r="202" spans="1:3" ht="11.25">
      <c r="A202" s="21" t="s">
        <v>867</v>
      </c>
      <c r="B202" s="21" t="s">
        <v>869</v>
      </c>
      <c r="C202" s="21" t="s">
        <v>870</v>
      </c>
    </row>
    <row r="203" spans="1:3" ht="11.25">
      <c r="A203" s="21" t="s">
        <v>867</v>
      </c>
      <c r="B203" s="21" t="s">
        <v>871</v>
      </c>
      <c r="C203" s="21" t="s">
        <v>872</v>
      </c>
    </row>
    <row r="204" spans="1:3" ht="11.25">
      <c r="A204" s="21" t="s">
        <v>867</v>
      </c>
      <c r="B204" s="21" t="s">
        <v>874</v>
      </c>
      <c r="C204" s="21" t="s">
        <v>875</v>
      </c>
    </row>
    <row r="205" spans="1:3" ht="11.25">
      <c r="A205" s="21" t="s">
        <v>867</v>
      </c>
      <c r="B205" s="21" t="s">
        <v>876</v>
      </c>
      <c r="C205" s="21" t="s">
        <v>877</v>
      </c>
    </row>
    <row r="206" spans="1:3" ht="11.25">
      <c r="A206" s="21" t="s">
        <v>867</v>
      </c>
      <c r="B206" s="21" t="s">
        <v>878</v>
      </c>
      <c r="C206" s="21" t="s">
        <v>879</v>
      </c>
    </row>
    <row r="207" spans="1:3" ht="11.25">
      <c r="A207" s="21" t="s">
        <v>867</v>
      </c>
      <c r="B207" s="21" t="s">
        <v>867</v>
      </c>
      <c r="C207" s="21" t="s">
        <v>868</v>
      </c>
    </row>
    <row r="208" spans="1:3" ht="11.25">
      <c r="A208" s="21" t="s">
        <v>867</v>
      </c>
      <c r="B208" s="21" t="s">
        <v>867</v>
      </c>
      <c r="C208" s="21" t="s">
        <v>873</v>
      </c>
    </row>
    <row r="209" spans="1:3" ht="11.25">
      <c r="A209" s="21" t="s">
        <v>867</v>
      </c>
      <c r="B209" s="21" t="s">
        <v>880</v>
      </c>
      <c r="C209" s="21" t="s">
        <v>881</v>
      </c>
    </row>
    <row r="210" spans="1:3" ht="11.25">
      <c r="A210" s="21" t="s">
        <v>867</v>
      </c>
      <c r="B210" s="21" t="s">
        <v>882</v>
      </c>
      <c r="C210" s="21" t="s">
        <v>883</v>
      </c>
    </row>
    <row r="211" spans="1:3" ht="11.25">
      <c r="A211" s="21" t="s">
        <v>654</v>
      </c>
      <c r="B211" s="21" t="s">
        <v>885</v>
      </c>
      <c r="C211" s="21" t="s">
        <v>886</v>
      </c>
    </row>
    <row r="212" spans="1:3" ht="11.25">
      <c r="A212" s="21" t="s">
        <v>654</v>
      </c>
      <c r="B212" s="21" t="s">
        <v>888</v>
      </c>
      <c r="C212" s="21" t="s">
        <v>889</v>
      </c>
    </row>
    <row r="213" spans="1:3" ht="11.25">
      <c r="A213" s="21" t="s">
        <v>654</v>
      </c>
      <c r="B213" s="21" t="s">
        <v>668</v>
      </c>
      <c r="C213" s="21" t="s">
        <v>890</v>
      </c>
    </row>
    <row r="214" spans="1:3" ht="11.25">
      <c r="A214" s="21" t="s">
        <v>654</v>
      </c>
      <c r="B214" s="21" t="s">
        <v>891</v>
      </c>
      <c r="C214" s="21" t="s">
        <v>892</v>
      </c>
    </row>
    <row r="215" spans="1:3" ht="11.25">
      <c r="A215" s="21" t="s">
        <v>654</v>
      </c>
      <c r="B215" s="21" t="s">
        <v>654</v>
      </c>
      <c r="C215" s="21" t="s">
        <v>887</v>
      </c>
    </row>
    <row r="216" spans="1:3" ht="11.25">
      <c r="A216" s="21" t="s">
        <v>654</v>
      </c>
      <c r="B216" s="21" t="s">
        <v>654</v>
      </c>
      <c r="C216" s="21" t="s">
        <v>884</v>
      </c>
    </row>
    <row r="217" spans="1:3" ht="11.25">
      <c r="A217" s="21" t="s">
        <v>654</v>
      </c>
      <c r="B217" s="21" t="s">
        <v>893</v>
      </c>
      <c r="C217" s="21" t="s">
        <v>894</v>
      </c>
    </row>
    <row r="218" spans="1:3" ht="11.25">
      <c r="A218" s="21" t="s">
        <v>895</v>
      </c>
      <c r="B218" s="21" t="s">
        <v>895</v>
      </c>
      <c r="C218" s="21" t="s">
        <v>896</v>
      </c>
    </row>
    <row r="219" spans="1:3" ht="11.25">
      <c r="A219" s="21" t="s">
        <v>897</v>
      </c>
      <c r="B219" s="21" t="s">
        <v>897</v>
      </c>
      <c r="C219" s="21" t="s">
        <v>898</v>
      </c>
    </row>
    <row r="220" spans="1:3" ht="11.25">
      <c r="A220" s="21" t="s">
        <v>899</v>
      </c>
      <c r="B220" s="21" t="s">
        <v>899</v>
      </c>
      <c r="C220" s="21" t="s">
        <v>900</v>
      </c>
    </row>
    <row r="221" spans="1:3" ht="11.25">
      <c r="A221" s="21" t="s">
        <v>901</v>
      </c>
      <c r="B221" s="21" t="s">
        <v>901</v>
      </c>
      <c r="C221" s="21" t="s">
        <v>538</v>
      </c>
    </row>
    <row r="222" spans="1:3" ht="11.25">
      <c r="A222" s="21" t="s">
        <v>902</v>
      </c>
      <c r="B222" s="21" t="s">
        <v>902</v>
      </c>
      <c r="C222" s="21" t="s">
        <v>540</v>
      </c>
    </row>
    <row r="223" spans="1:3" ht="11.25">
      <c r="A223" s="21" t="s">
        <v>903</v>
      </c>
      <c r="B223" s="21" t="s">
        <v>903</v>
      </c>
      <c r="C223" s="21" t="s">
        <v>904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H45" sqref="H45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79"/>
  <sheetViews>
    <sheetView workbookViewId="0" topLeftCell="A1">
      <selection activeCell="L30" sqref="L30"/>
    </sheetView>
  </sheetViews>
  <sheetFormatPr defaultColWidth="9.140625" defaultRowHeight="11.25"/>
  <sheetData>
    <row r="1" spans="2:8" ht="11.25">
      <c r="B1" t="s">
        <v>30</v>
      </c>
      <c r="C1" t="s">
        <v>121</v>
      </c>
      <c r="D1" t="s">
        <v>26</v>
      </c>
      <c r="E1" t="s">
        <v>27</v>
      </c>
      <c r="F1" t="s">
        <v>204</v>
      </c>
      <c r="G1" t="s">
        <v>120</v>
      </c>
      <c r="H1" t="s">
        <v>28</v>
      </c>
    </row>
    <row r="2" spans="1:8" ht="11.25">
      <c r="A2">
        <v>1</v>
      </c>
      <c r="B2" t="s">
        <v>511</v>
      </c>
      <c r="C2" t="s">
        <v>514</v>
      </c>
      <c r="D2" t="s">
        <v>515</v>
      </c>
      <c r="E2" t="s">
        <v>959</v>
      </c>
      <c r="F2" t="s">
        <v>960</v>
      </c>
      <c r="G2" t="s">
        <v>961</v>
      </c>
      <c r="H2" t="s">
        <v>6</v>
      </c>
    </row>
    <row r="3" spans="1:8" ht="11.25">
      <c r="A3">
        <v>2</v>
      </c>
      <c r="B3" t="s">
        <v>511</v>
      </c>
      <c r="C3" t="s">
        <v>520</v>
      </c>
      <c r="D3" t="s">
        <v>521</v>
      </c>
      <c r="E3" t="s">
        <v>962</v>
      </c>
      <c r="F3" t="s">
        <v>963</v>
      </c>
      <c r="G3" t="s">
        <v>961</v>
      </c>
      <c r="H3" t="s">
        <v>6</v>
      </c>
    </row>
    <row r="4" spans="1:8" ht="11.25">
      <c r="A4">
        <v>3</v>
      </c>
      <c r="B4" t="s">
        <v>511</v>
      </c>
      <c r="C4" t="s">
        <v>520</v>
      </c>
      <c r="D4" t="s">
        <v>521</v>
      </c>
      <c r="E4" t="s">
        <v>964</v>
      </c>
      <c r="F4" t="s">
        <v>965</v>
      </c>
      <c r="G4" t="s">
        <v>961</v>
      </c>
      <c r="H4" t="s">
        <v>6</v>
      </c>
    </row>
    <row r="5" spans="1:8" ht="11.25">
      <c r="A5">
        <v>4</v>
      </c>
      <c r="B5" t="s">
        <v>511</v>
      </c>
      <c r="C5" t="s">
        <v>520</v>
      </c>
      <c r="D5" t="s">
        <v>521</v>
      </c>
      <c r="E5" t="s">
        <v>966</v>
      </c>
      <c r="F5" t="s">
        <v>967</v>
      </c>
      <c r="G5" t="s">
        <v>961</v>
      </c>
      <c r="H5" t="s">
        <v>6</v>
      </c>
    </row>
    <row r="6" spans="1:8" ht="11.25">
      <c r="A6">
        <v>5</v>
      </c>
      <c r="B6" t="s">
        <v>528</v>
      </c>
      <c r="C6" t="s">
        <v>528</v>
      </c>
      <c r="D6" t="s">
        <v>529</v>
      </c>
      <c r="E6" t="s">
        <v>968</v>
      </c>
      <c r="F6" t="s">
        <v>969</v>
      </c>
      <c r="G6" t="s">
        <v>970</v>
      </c>
      <c r="H6" t="s">
        <v>4</v>
      </c>
    </row>
    <row r="7" spans="1:8" ht="11.25">
      <c r="A7">
        <v>6</v>
      </c>
      <c r="B7" t="s">
        <v>546</v>
      </c>
      <c r="C7" t="s">
        <v>548</v>
      </c>
      <c r="D7" t="s">
        <v>549</v>
      </c>
      <c r="E7" t="s">
        <v>971</v>
      </c>
      <c r="F7" t="s">
        <v>972</v>
      </c>
      <c r="G7" t="s">
        <v>973</v>
      </c>
      <c r="H7" t="s">
        <v>6</v>
      </c>
    </row>
    <row r="8" spans="1:8" ht="11.25">
      <c r="A8">
        <v>7</v>
      </c>
      <c r="B8" t="s">
        <v>561</v>
      </c>
      <c r="C8" t="s">
        <v>563</v>
      </c>
      <c r="D8" t="s">
        <v>564</v>
      </c>
      <c r="E8" t="s">
        <v>974</v>
      </c>
      <c r="F8" t="s">
        <v>975</v>
      </c>
      <c r="G8" t="s">
        <v>976</v>
      </c>
      <c r="H8" t="s">
        <v>6</v>
      </c>
    </row>
    <row r="9" spans="1:8" ht="11.25">
      <c r="A9">
        <v>8</v>
      </c>
      <c r="B9" t="s">
        <v>568</v>
      </c>
      <c r="C9" t="s">
        <v>572</v>
      </c>
      <c r="D9" t="s">
        <v>573</v>
      </c>
      <c r="E9" t="s">
        <v>977</v>
      </c>
      <c r="F9" t="s">
        <v>978</v>
      </c>
      <c r="G9" t="s">
        <v>979</v>
      </c>
      <c r="H9" t="s">
        <v>6</v>
      </c>
    </row>
    <row r="10" spans="1:8" ht="11.25">
      <c r="A10">
        <v>9</v>
      </c>
      <c r="B10" t="s">
        <v>584</v>
      </c>
      <c r="C10" t="s">
        <v>586</v>
      </c>
      <c r="D10" t="s">
        <v>587</v>
      </c>
      <c r="E10" t="s">
        <v>980</v>
      </c>
      <c r="F10" t="s">
        <v>981</v>
      </c>
      <c r="G10" t="s">
        <v>982</v>
      </c>
      <c r="H10" t="s">
        <v>6</v>
      </c>
    </row>
    <row r="11" spans="1:8" ht="11.25">
      <c r="A11">
        <v>10</v>
      </c>
      <c r="B11" t="s">
        <v>606</v>
      </c>
      <c r="C11" t="s">
        <v>616</v>
      </c>
      <c r="D11" t="s">
        <v>617</v>
      </c>
      <c r="E11" t="s">
        <v>983</v>
      </c>
      <c r="F11" t="s">
        <v>984</v>
      </c>
      <c r="G11" t="s">
        <v>985</v>
      </c>
      <c r="H11" t="s">
        <v>6</v>
      </c>
    </row>
    <row r="12" spans="1:8" ht="11.25">
      <c r="A12">
        <v>11</v>
      </c>
      <c r="B12" t="s">
        <v>622</v>
      </c>
      <c r="C12" t="s">
        <v>627</v>
      </c>
      <c r="D12" t="s">
        <v>628</v>
      </c>
      <c r="E12" t="s">
        <v>986</v>
      </c>
      <c r="F12" t="s">
        <v>987</v>
      </c>
      <c r="G12" t="s">
        <v>988</v>
      </c>
      <c r="H12" t="s">
        <v>6</v>
      </c>
    </row>
    <row r="13" spans="1:8" ht="11.25">
      <c r="A13">
        <v>12</v>
      </c>
      <c r="B13" t="s">
        <v>622</v>
      </c>
      <c r="C13" t="s">
        <v>629</v>
      </c>
      <c r="D13" t="s">
        <v>630</v>
      </c>
      <c r="E13" t="s">
        <v>989</v>
      </c>
      <c r="F13" t="s">
        <v>990</v>
      </c>
      <c r="G13" t="s">
        <v>988</v>
      </c>
      <c r="H13" t="s">
        <v>6</v>
      </c>
    </row>
    <row r="14" spans="1:8" ht="11.25">
      <c r="A14">
        <v>13</v>
      </c>
      <c r="B14" t="s">
        <v>622</v>
      </c>
      <c r="C14" t="s">
        <v>632</v>
      </c>
      <c r="D14" t="s">
        <v>634</v>
      </c>
      <c r="E14" t="s">
        <v>991</v>
      </c>
      <c r="F14" t="s">
        <v>992</v>
      </c>
      <c r="G14" t="s">
        <v>988</v>
      </c>
      <c r="H14" t="s">
        <v>6</v>
      </c>
    </row>
    <row r="15" spans="1:8" ht="11.25">
      <c r="A15">
        <v>14</v>
      </c>
      <c r="B15" t="s">
        <v>622</v>
      </c>
      <c r="C15" t="s">
        <v>635</v>
      </c>
      <c r="D15" t="s">
        <v>636</v>
      </c>
      <c r="E15" t="s">
        <v>993</v>
      </c>
      <c r="F15" t="s">
        <v>994</v>
      </c>
      <c r="G15" t="s">
        <v>988</v>
      </c>
      <c r="H15" t="s">
        <v>6</v>
      </c>
    </row>
    <row r="16" spans="1:8" ht="11.25">
      <c r="A16">
        <v>15</v>
      </c>
      <c r="B16" t="s">
        <v>641</v>
      </c>
      <c r="C16" t="s">
        <v>644</v>
      </c>
      <c r="D16" t="s">
        <v>645</v>
      </c>
      <c r="E16" t="s">
        <v>995</v>
      </c>
      <c r="F16" t="s">
        <v>996</v>
      </c>
      <c r="G16" t="s">
        <v>997</v>
      </c>
      <c r="H16" t="s">
        <v>6</v>
      </c>
    </row>
    <row r="17" spans="1:8" ht="11.25">
      <c r="A17">
        <v>16</v>
      </c>
      <c r="B17" t="s">
        <v>641</v>
      </c>
      <c r="C17" t="s">
        <v>644</v>
      </c>
      <c r="D17" t="s">
        <v>645</v>
      </c>
      <c r="E17" t="s">
        <v>998</v>
      </c>
      <c r="F17" t="s">
        <v>999</v>
      </c>
      <c r="G17" t="s">
        <v>997</v>
      </c>
      <c r="H17" t="s">
        <v>6</v>
      </c>
    </row>
    <row r="18" spans="1:8" ht="11.25">
      <c r="A18">
        <v>17</v>
      </c>
      <c r="B18" t="s">
        <v>641</v>
      </c>
      <c r="C18" t="s">
        <v>646</v>
      </c>
      <c r="D18" t="s">
        <v>647</v>
      </c>
      <c r="E18" t="s">
        <v>1000</v>
      </c>
      <c r="F18" t="s">
        <v>1001</v>
      </c>
      <c r="G18" t="s">
        <v>997</v>
      </c>
      <c r="H18" t="s">
        <v>6</v>
      </c>
    </row>
    <row r="19" spans="1:8" ht="11.25">
      <c r="A19">
        <v>18</v>
      </c>
      <c r="B19" t="s">
        <v>641</v>
      </c>
      <c r="C19" t="s">
        <v>646</v>
      </c>
      <c r="D19" t="s">
        <v>647</v>
      </c>
      <c r="E19" t="s">
        <v>1002</v>
      </c>
      <c r="F19" t="s">
        <v>1003</v>
      </c>
      <c r="G19" t="s">
        <v>970</v>
      </c>
      <c r="H19" t="s">
        <v>6</v>
      </c>
    </row>
    <row r="20" spans="1:8" ht="11.25">
      <c r="A20">
        <v>19</v>
      </c>
      <c r="B20" t="s">
        <v>641</v>
      </c>
      <c r="C20" t="s">
        <v>648</v>
      </c>
      <c r="D20" t="s">
        <v>649</v>
      </c>
      <c r="E20" t="s">
        <v>1004</v>
      </c>
      <c r="F20" t="s">
        <v>1005</v>
      </c>
      <c r="G20" t="s">
        <v>997</v>
      </c>
      <c r="H20" t="s">
        <v>6</v>
      </c>
    </row>
    <row r="21" spans="1:8" ht="11.25">
      <c r="A21">
        <v>20</v>
      </c>
      <c r="B21" t="s">
        <v>650</v>
      </c>
      <c r="C21" t="s">
        <v>650</v>
      </c>
      <c r="D21" t="s">
        <v>651</v>
      </c>
      <c r="E21" t="s">
        <v>1006</v>
      </c>
      <c r="F21" t="s">
        <v>1007</v>
      </c>
      <c r="G21" t="s">
        <v>1008</v>
      </c>
      <c r="H21" t="s">
        <v>6</v>
      </c>
    </row>
    <row r="22" spans="1:8" ht="11.25">
      <c r="A22">
        <v>21</v>
      </c>
      <c r="B22" t="s">
        <v>650</v>
      </c>
      <c r="C22" t="s">
        <v>650</v>
      </c>
      <c r="D22" t="s">
        <v>651</v>
      </c>
      <c r="E22" t="s">
        <v>1009</v>
      </c>
      <c r="F22" t="s">
        <v>1010</v>
      </c>
      <c r="G22" t="s">
        <v>1011</v>
      </c>
      <c r="H22" t="s">
        <v>4</v>
      </c>
    </row>
    <row r="23" spans="1:8" ht="11.25">
      <c r="A23">
        <v>22</v>
      </c>
      <c r="B23" t="s">
        <v>650</v>
      </c>
      <c r="C23" t="s">
        <v>650</v>
      </c>
      <c r="D23" t="s">
        <v>1012</v>
      </c>
      <c r="E23" t="s">
        <v>1013</v>
      </c>
      <c r="F23" t="s">
        <v>1014</v>
      </c>
      <c r="G23" t="s">
        <v>1008</v>
      </c>
      <c r="H23" t="s">
        <v>4</v>
      </c>
    </row>
    <row r="24" spans="1:8" ht="11.25">
      <c r="A24">
        <v>23</v>
      </c>
      <c r="B24" t="s">
        <v>650</v>
      </c>
      <c r="C24" t="s">
        <v>650</v>
      </c>
      <c r="D24" t="s">
        <v>651</v>
      </c>
      <c r="E24" t="s">
        <v>1015</v>
      </c>
      <c r="F24" t="s">
        <v>1016</v>
      </c>
      <c r="G24" t="s">
        <v>1017</v>
      </c>
      <c r="H24" t="s">
        <v>6</v>
      </c>
    </row>
    <row r="25" spans="1:8" ht="11.25">
      <c r="A25">
        <v>24</v>
      </c>
      <c r="B25" t="s">
        <v>650</v>
      </c>
      <c r="C25" t="s">
        <v>650</v>
      </c>
      <c r="D25" t="s">
        <v>1012</v>
      </c>
      <c r="E25" t="s">
        <v>1018</v>
      </c>
      <c r="F25" t="s">
        <v>1019</v>
      </c>
      <c r="G25" t="s">
        <v>1008</v>
      </c>
      <c r="H25" t="s">
        <v>4</v>
      </c>
    </row>
    <row r="26" spans="1:8" ht="11.25">
      <c r="A26">
        <v>25</v>
      </c>
      <c r="B26" t="s">
        <v>658</v>
      </c>
      <c r="C26" t="s">
        <v>660</v>
      </c>
      <c r="D26" t="s">
        <v>661</v>
      </c>
      <c r="E26" t="s">
        <v>1020</v>
      </c>
      <c r="F26" t="s">
        <v>1021</v>
      </c>
      <c r="G26" t="s">
        <v>1022</v>
      </c>
      <c r="H26" t="s">
        <v>6</v>
      </c>
    </row>
    <row r="27" spans="1:8" ht="11.25">
      <c r="A27">
        <v>26</v>
      </c>
      <c r="B27" t="s">
        <v>658</v>
      </c>
      <c r="C27" t="s">
        <v>668</v>
      </c>
      <c r="D27" t="s">
        <v>670</v>
      </c>
      <c r="E27" t="s">
        <v>1023</v>
      </c>
      <c r="F27" t="s">
        <v>1024</v>
      </c>
      <c r="G27" t="s">
        <v>1022</v>
      </c>
      <c r="H27" t="s">
        <v>6</v>
      </c>
    </row>
    <row r="28" spans="1:8" ht="11.25">
      <c r="A28">
        <v>27</v>
      </c>
      <c r="B28" t="s">
        <v>658</v>
      </c>
      <c r="C28" t="s">
        <v>671</v>
      </c>
      <c r="D28" t="s">
        <v>672</v>
      </c>
      <c r="E28" t="s">
        <v>1025</v>
      </c>
      <c r="F28" t="s">
        <v>1026</v>
      </c>
      <c r="G28" t="s">
        <v>1022</v>
      </c>
      <c r="H28" t="s">
        <v>6</v>
      </c>
    </row>
    <row r="29" spans="1:8" ht="11.25">
      <c r="A29">
        <v>28</v>
      </c>
      <c r="B29" t="s">
        <v>679</v>
      </c>
      <c r="C29" t="s">
        <v>681</v>
      </c>
      <c r="D29" t="s">
        <v>682</v>
      </c>
      <c r="E29" t="s">
        <v>1027</v>
      </c>
      <c r="F29" t="s">
        <v>1028</v>
      </c>
      <c r="G29" t="s">
        <v>1029</v>
      </c>
      <c r="H29" t="s">
        <v>6</v>
      </c>
    </row>
    <row r="30" spans="1:8" ht="11.25">
      <c r="A30">
        <v>29</v>
      </c>
      <c r="B30" t="s">
        <v>679</v>
      </c>
      <c r="C30" t="s">
        <v>681</v>
      </c>
      <c r="D30" t="s">
        <v>682</v>
      </c>
      <c r="E30" t="s">
        <v>1030</v>
      </c>
      <c r="F30" t="s">
        <v>1031</v>
      </c>
      <c r="G30" t="s">
        <v>1029</v>
      </c>
      <c r="H30" t="s">
        <v>6</v>
      </c>
    </row>
    <row r="31" spans="1:8" ht="11.25">
      <c r="A31">
        <v>30</v>
      </c>
      <c r="B31" t="s">
        <v>679</v>
      </c>
      <c r="C31" t="s">
        <v>688</v>
      </c>
      <c r="D31" t="s">
        <v>689</v>
      </c>
      <c r="E31" t="s">
        <v>1032</v>
      </c>
      <c r="F31" t="s">
        <v>1033</v>
      </c>
      <c r="G31" t="s">
        <v>1029</v>
      </c>
      <c r="H31" t="s">
        <v>6</v>
      </c>
    </row>
    <row r="32" spans="1:8" ht="11.25">
      <c r="A32">
        <v>31</v>
      </c>
      <c r="B32" t="s">
        <v>679</v>
      </c>
      <c r="C32" t="s">
        <v>690</v>
      </c>
      <c r="D32" t="s">
        <v>691</v>
      </c>
      <c r="E32" t="s">
        <v>1034</v>
      </c>
      <c r="F32" t="s">
        <v>1035</v>
      </c>
      <c r="G32" t="s">
        <v>1029</v>
      </c>
      <c r="H32" t="s">
        <v>6</v>
      </c>
    </row>
    <row r="33" spans="1:8" ht="11.25">
      <c r="A33">
        <v>32</v>
      </c>
      <c r="B33" t="s">
        <v>679</v>
      </c>
      <c r="C33" t="s">
        <v>692</v>
      </c>
      <c r="D33" t="s">
        <v>693</v>
      </c>
      <c r="E33" t="s">
        <v>1036</v>
      </c>
      <c r="F33" t="s">
        <v>1037</v>
      </c>
      <c r="G33" t="s">
        <v>1029</v>
      </c>
      <c r="H33" t="s">
        <v>6</v>
      </c>
    </row>
    <row r="34" spans="1:8" ht="11.25">
      <c r="A34">
        <v>33</v>
      </c>
      <c r="B34" t="s">
        <v>694</v>
      </c>
      <c r="C34" t="s">
        <v>700</v>
      </c>
      <c r="D34" t="s">
        <v>702</v>
      </c>
      <c r="E34" t="s">
        <v>1038</v>
      </c>
      <c r="F34" t="s">
        <v>1039</v>
      </c>
      <c r="G34" t="s">
        <v>1040</v>
      </c>
      <c r="H34" t="s">
        <v>6</v>
      </c>
    </row>
    <row r="35" spans="1:8" ht="11.25">
      <c r="A35">
        <v>34</v>
      </c>
      <c r="B35" t="s">
        <v>705</v>
      </c>
      <c r="C35" t="s">
        <v>710</v>
      </c>
      <c r="D35" t="s">
        <v>711</v>
      </c>
      <c r="E35" t="s">
        <v>1041</v>
      </c>
      <c r="F35" t="s">
        <v>1042</v>
      </c>
      <c r="G35" t="s">
        <v>1043</v>
      </c>
      <c r="H35" t="s">
        <v>6</v>
      </c>
    </row>
    <row r="36" spans="1:8" ht="11.25">
      <c r="A36">
        <v>35</v>
      </c>
      <c r="B36" t="s">
        <v>705</v>
      </c>
      <c r="C36" t="s">
        <v>716</v>
      </c>
      <c r="D36" t="s">
        <v>717</v>
      </c>
      <c r="E36" t="s">
        <v>1044</v>
      </c>
      <c r="F36" t="s">
        <v>1045</v>
      </c>
      <c r="G36" t="s">
        <v>1046</v>
      </c>
      <c r="H36" t="s">
        <v>6</v>
      </c>
    </row>
    <row r="37" spans="1:8" ht="11.25">
      <c r="A37">
        <v>36</v>
      </c>
      <c r="B37" t="s">
        <v>705</v>
      </c>
      <c r="C37" t="s">
        <v>723</v>
      </c>
      <c r="D37" t="s">
        <v>724</v>
      </c>
      <c r="E37" t="s">
        <v>1047</v>
      </c>
      <c r="F37" t="s">
        <v>1048</v>
      </c>
      <c r="G37" t="s">
        <v>1046</v>
      </c>
      <c r="H37" t="s">
        <v>6</v>
      </c>
    </row>
    <row r="38" spans="1:8" ht="11.25">
      <c r="A38">
        <v>37</v>
      </c>
      <c r="B38" t="s">
        <v>731</v>
      </c>
      <c r="C38" t="s">
        <v>748</v>
      </c>
      <c r="D38" t="s">
        <v>749</v>
      </c>
      <c r="E38" t="s">
        <v>1049</v>
      </c>
      <c r="F38" t="s">
        <v>1050</v>
      </c>
      <c r="G38" t="s">
        <v>1051</v>
      </c>
      <c r="H38" t="s">
        <v>6</v>
      </c>
    </row>
    <row r="39" spans="1:8" ht="11.25">
      <c r="A39">
        <v>38</v>
      </c>
      <c r="B39" t="s">
        <v>731</v>
      </c>
      <c r="C39" t="s">
        <v>750</v>
      </c>
      <c r="D39" t="s">
        <v>751</v>
      </c>
      <c r="E39" t="s">
        <v>1052</v>
      </c>
      <c r="F39" t="s">
        <v>1053</v>
      </c>
      <c r="G39" t="s">
        <v>1051</v>
      </c>
      <c r="H39" t="s">
        <v>6</v>
      </c>
    </row>
    <row r="40" spans="1:8" ht="11.25">
      <c r="A40">
        <v>39</v>
      </c>
      <c r="B40" t="s">
        <v>754</v>
      </c>
      <c r="C40" t="s">
        <v>764</v>
      </c>
      <c r="D40" t="s">
        <v>765</v>
      </c>
      <c r="E40" t="s">
        <v>1054</v>
      </c>
      <c r="F40" t="s">
        <v>1055</v>
      </c>
      <c r="G40" t="s">
        <v>1056</v>
      </c>
      <c r="H40" t="s">
        <v>6</v>
      </c>
    </row>
    <row r="41" spans="1:8" ht="11.25">
      <c r="A41">
        <v>40</v>
      </c>
      <c r="B41" t="s">
        <v>778</v>
      </c>
      <c r="C41" t="s">
        <v>783</v>
      </c>
      <c r="D41" t="s">
        <v>784</v>
      </c>
      <c r="E41" t="s">
        <v>1057</v>
      </c>
      <c r="F41" t="s">
        <v>1058</v>
      </c>
      <c r="G41" t="s">
        <v>1059</v>
      </c>
      <c r="H41" t="s">
        <v>6</v>
      </c>
    </row>
    <row r="42" spans="1:8" ht="11.25">
      <c r="A42">
        <v>41</v>
      </c>
      <c r="B42" t="s">
        <v>795</v>
      </c>
      <c r="C42" t="s">
        <v>797</v>
      </c>
      <c r="D42" t="s">
        <v>798</v>
      </c>
      <c r="E42" t="s">
        <v>1060</v>
      </c>
      <c r="F42" t="s">
        <v>1061</v>
      </c>
      <c r="G42" t="s">
        <v>1062</v>
      </c>
      <c r="H42" t="s">
        <v>4</v>
      </c>
    </row>
    <row r="43" spans="1:8" ht="11.25">
      <c r="A43">
        <v>42</v>
      </c>
      <c r="B43" t="s">
        <v>795</v>
      </c>
      <c r="C43" t="s">
        <v>802</v>
      </c>
      <c r="D43" t="s">
        <v>803</v>
      </c>
      <c r="E43" t="s">
        <v>974</v>
      </c>
      <c r="F43" t="s">
        <v>975</v>
      </c>
      <c r="G43" t="s">
        <v>1063</v>
      </c>
      <c r="H43" t="s">
        <v>6</v>
      </c>
    </row>
    <row r="44" spans="1:8" ht="11.25">
      <c r="A44">
        <v>43</v>
      </c>
      <c r="B44" t="s">
        <v>795</v>
      </c>
      <c r="C44" t="s">
        <v>806</v>
      </c>
      <c r="D44" t="s">
        <v>807</v>
      </c>
      <c r="E44" t="s">
        <v>1064</v>
      </c>
      <c r="F44" t="s">
        <v>1065</v>
      </c>
      <c r="G44" t="s">
        <v>1066</v>
      </c>
      <c r="H44" t="s">
        <v>6</v>
      </c>
    </row>
    <row r="45" spans="1:8" ht="11.25">
      <c r="A45">
        <v>44</v>
      </c>
      <c r="B45" t="s">
        <v>795</v>
      </c>
      <c r="C45" t="s">
        <v>810</v>
      </c>
      <c r="D45" t="s">
        <v>811</v>
      </c>
      <c r="E45" t="s">
        <v>1067</v>
      </c>
      <c r="F45" t="s">
        <v>975</v>
      </c>
      <c r="G45" t="s">
        <v>1068</v>
      </c>
      <c r="H45" t="s">
        <v>6</v>
      </c>
    </row>
    <row r="46" spans="1:8" ht="11.25">
      <c r="A46">
        <v>45</v>
      </c>
      <c r="B46" t="s">
        <v>795</v>
      </c>
      <c r="C46" t="s">
        <v>813</v>
      </c>
      <c r="D46" t="s">
        <v>814</v>
      </c>
      <c r="E46" t="s">
        <v>1069</v>
      </c>
      <c r="F46" t="s">
        <v>1070</v>
      </c>
      <c r="G46" t="s">
        <v>1062</v>
      </c>
      <c r="H46" t="s">
        <v>6</v>
      </c>
    </row>
    <row r="47" spans="1:8" ht="11.25">
      <c r="A47">
        <v>46</v>
      </c>
      <c r="B47" t="s">
        <v>815</v>
      </c>
      <c r="C47" t="s">
        <v>827</v>
      </c>
      <c r="D47" t="s">
        <v>829</v>
      </c>
      <c r="E47" t="s">
        <v>1071</v>
      </c>
      <c r="F47" t="s">
        <v>1072</v>
      </c>
      <c r="G47" t="s">
        <v>1073</v>
      </c>
      <c r="H47" t="s">
        <v>6</v>
      </c>
    </row>
    <row r="48" spans="1:8" ht="11.25">
      <c r="A48">
        <v>47</v>
      </c>
      <c r="B48" t="s">
        <v>834</v>
      </c>
      <c r="C48" t="s">
        <v>838</v>
      </c>
      <c r="D48" t="s">
        <v>839</v>
      </c>
      <c r="E48" t="s">
        <v>1071</v>
      </c>
      <c r="F48" t="s">
        <v>1074</v>
      </c>
      <c r="G48" t="s">
        <v>1059</v>
      </c>
      <c r="H48" t="s">
        <v>6</v>
      </c>
    </row>
    <row r="49" spans="1:8" ht="11.25">
      <c r="A49">
        <v>48</v>
      </c>
      <c r="B49" t="s">
        <v>834</v>
      </c>
      <c r="C49" t="s">
        <v>840</v>
      </c>
      <c r="D49" t="s">
        <v>841</v>
      </c>
      <c r="E49" t="s">
        <v>1075</v>
      </c>
      <c r="F49" t="s">
        <v>1076</v>
      </c>
      <c r="G49" t="s">
        <v>1077</v>
      </c>
      <c r="H49" t="s">
        <v>6</v>
      </c>
    </row>
    <row r="50" spans="1:8" ht="11.25">
      <c r="A50">
        <v>49</v>
      </c>
      <c r="B50" t="s">
        <v>834</v>
      </c>
      <c r="C50" t="s">
        <v>840</v>
      </c>
      <c r="D50" t="s">
        <v>841</v>
      </c>
      <c r="E50" t="s">
        <v>1078</v>
      </c>
      <c r="F50" t="s">
        <v>1079</v>
      </c>
      <c r="G50" t="s">
        <v>1077</v>
      </c>
      <c r="H50" t="s">
        <v>6</v>
      </c>
    </row>
    <row r="51" spans="1:8" ht="11.25">
      <c r="A51">
        <v>50</v>
      </c>
      <c r="B51" t="s">
        <v>834</v>
      </c>
      <c r="C51" t="s">
        <v>845</v>
      </c>
      <c r="D51" t="s">
        <v>847</v>
      </c>
      <c r="E51" t="s">
        <v>1080</v>
      </c>
      <c r="F51" t="s">
        <v>1081</v>
      </c>
      <c r="G51" t="s">
        <v>1077</v>
      </c>
      <c r="H51" t="s">
        <v>6</v>
      </c>
    </row>
    <row r="52" spans="1:8" ht="11.25">
      <c r="A52">
        <v>51</v>
      </c>
      <c r="B52" t="s">
        <v>834</v>
      </c>
      <c r="C52" t="s">
        <v>845</v>
      </c>
      <c r="D52" t="s">
        <v>847</v>
      </c>
      <c r="E52" t="s">
        <v>1082</v>
      </c>
      <c r="F52" t="s">
        <v>1083</v>
      </c>
      <c r="G52" t="s">
        <v>1084</v>
      </c>
      <c r="H52" t="s">
        <v>6</v>
      </c>
    </row>
    <row r="53" spans="1:8" ht="11.25">
      <c r="A53">
        <v>52</v>
      </c>
      <c r="B53" t="s">
        <v>849</v>
      </c>
      <c r="C53" t="s">
        <v>863</v>
      </c>
      <c r="D53" t="s">
        <v>864</v>
      </c>
      <c r="E53" t="s">
        <v>1085</v>
      </c>
      <c r="F53" t="s">
        <v>1086</v>
      </c>
      <c r="G53" t="s">
        <v>1087</v>
      </c>
      <c r="H53" t="s">
        <v>6</v>
      </c>
    </row>
    <row r="54" spans="1:8" ht="11.25">
      <c r="A54">
        <v>53</v>
      </c>
      <c r="B54" t="s">
        <v>867</v>
      </c>
      <c r="C54" t="s">
        <v>869</v>
      </c>
      <c r="D54" t="s">
        <v>870</v>
      </c>
      <c r="E54" t="s">
        <v>1088</v>
      </c>
      <c r="F54" t="s">
        <v>1089</v>
      </c>
      <c r="G54" t="s">
        <v>1084</v>
      </c>
      <c r="H54" t="s">
        <v>6</v>
      </c>
    </row>
    <row r="55" spans="1:8" ht="11.25">
      <c r="A55">
        <v>54</v>
      </c>
      <c r="B55" t="s">
        <v>867</v>
      </c>
      <c r="C55" t="s">
        <v>871</v>
      </c>
      <c r="D55" t="s">
        <v>872</v>
      </c>
      <c r="E55" t="s">
        <v>1090</v>
      </c>
      <c r="F55" t="s">
        <v>1091</v>
      </c>
      <c r="G55" t="s">
        <v>1084</v>
      </c>
      <c r="H55" t="s">
        <v>6</v>
      </c>
    </row>
    <row r="56" spans="1:8" ht="11.25">
      <c r="A56">
        <v>55</v>
      </c>
      <c r="B56" t="s">
        <v>867</v>
      </c>
      <c r="C56" t="s">
        <v>874</v>
      </c>
      <c r="D56" t="s">
        <v>875</v>
      </c>
      <c r="E56" t="s">
        <v>1092</v>
      </c>
      <c r="F56" t="s">
        <v>1093</v>
      </c>
      <c r="G56" t="s">
        <v>1084</v>
      </c>
      <c r="H56" t="s">
        <v>6</v>
      </c>
    </row>
    <row r="57" spans="1:8" ht="11.25">
      <c r="A57">
        <v>56</v>
      </c>
      <c r="B57" t="s">
        <v>867</v>
      </c>
      <c r="C57" t="s">
        <v>876</v>
      </c>
      <c r="D57" t="s">
        <v>877</v>
      </c>
      <c r="E57" t="s">
        <v>1094</v>
      </c>
      <c r="F57" t="s">
        <v>1095</v>
      </c>
      <c r="G57" t="s">
        <v>1084</v>
      </c>
      <c r="H57" t="s">
        <v>6</v>
      </c>
    </row>
    <row r="58" spans="1:8" ht="11.25">
      <c r="A58">
        <v>57</v>
      </c>
      <c r="B58" t="s">
        <v>867</v>
      </c>
      <c r="C58" t="s">
        <v>878</v>
      </c>
      <c r="D58" t="s">
        <v>879</v>
      </c>
      <c r="E58" t="s">
        <v>1096</v>
      </c>
      <c r="F58" t="s">
        <v>1097</v>
      </c>
      <c r="G58" t="s">
        <v>1084</v>
      </c>
      <c r="H58" t="s">
        <v>6</v>
      </c>
    </row>
    <row r="59" spans="1:8" ht="11.25">
      <c r="A59">
        <v>58</v>
      </c>
      <c r="B59" t="s">
        <v>867</v>
      </c>
      <c r="C59" t="s">
        <v>882</v>
      </c>
      <c r="D59" t="s">
        <v>883</v>
      </c>
      <c r="E59" t="s">
        <v>1098</v>
      </c>
      <c r="F59" t="s">
        <v>1099</v>
      </c>
      <c r="G59" t="s">
        <v>1084</v>
      </c>
      <c r="H59" t="s">
        <v>6</v>
      </c>
    </row>
    <row r="60" spans="1:8" ht="11.25">
      <c r="A60">
        <v>59</v>
      </c>
      <c r="B60" t="s">
        <v>654</v>
      </c>
      <c r="C60" t="s">
        <v>893</v>
      </c>
      <c r="D60" t="s">
        <v>894</v>
      </c>
      <c r="E60" t="s">
        <v>1100</v>
      </c>
      <c r="F60" t="s">
        <v>1101</v>
      </c>
      <c r="G60" t="s">
        <v>1102</v>
      </c>
      <c r="H60" t="s">
        <v>6</v>
      </c>
    </row>
    <row r="61" spans="1:8" ht="11.25">
      <c r="A61">
        <v>60</v>
      </c>
      <c r="B61" t="s">
        <v>654</v>
      </c>
      <c r="C61" t="s">
        <v>893</v>
      </c>
      <c r="D61" t="s">
        <v>894</v>
      </c>
      <c r="E61" t="s">
        <v>983</v>
      </c>
      <c r="F61" t="s">
        <v>1103</v>
      </c>
      <c r="G61" t="s">
        <v>1102</v>
      </c>
      <c r="H61" t="s">
        <v>6</v>
      </c>
    </row>
    <row r="62" spans="1:8" ht="11.25">
      <c r="A62">
        <v>61</v>
      </c>
      <c r="C62" t="s">
        <v>541</v>
      </c>
      <c r="D62" t="s">
        <v>542</v>
      </c>
      <c r="E62" t="s">
        <v>1104</v>
      </c>
      <c r="F62" t="s">
        <v>1105</v>
      </c>
      <c r="G62" t="s">
        <v>1051</v>
      </c>
      <c r="H62" t="s">
        <v>4</v>
      </c>
    </row>
    <row r="63" spans="1:8" ht="11.25">
      <c r="A63">
        <v>62</v>
      </c>
      <c r="C63" t="s">
        <v>620</v>
      </c>
      <c r="D63" t="s">
        <v>621</v>
      </c>
      <c r="E63" t="s">
        <v>1106</v>
      </c>
      <c r="F63" t="s">
        <v>1107</v>
      </c>
      <c r="G63" t="s">
        <v>1108</v>
      </c>
      <c r="H63" t="s">
        <v>4</v>
      </c>
    </row>
    <row r="64" spans="1:8" ht="11.25">
      <c r="A64">
        <v>63</v>
      </c>
      <c r="C64" t="s">
        <v>902</v>
      </c>
      <c r="D64" t="s">
        <v>540</v>
      </c>
      <c r="E64" t="s">
        <v>1109</v>
      </c>
      <c r="F64" t="s">
        <v>1110</v>
      </c>
      <c r="G64" t="s">
        <v>1111</v>
      </c>
      <c r="H64" t="s">
        <v>4</v>
      </c>
    </row>
    <row r="65" spans="1:8" ht="11.25">
      <c r="A65">
        <v>64</v>
      </c>
      <c r="E65" t="s">
        <v>1112</v>
      </c>
      <c r="F65" t="s">
        <v>1113</v>
      </c>
      <c r="G65" t="s">
        <v>1084</v>
      </c>
      <c r="H65" t="s">
        <v>6</v>
      </c>
    </row>
    <row r="66" spans="1:8" ht="11.25">
      <c r="A66">
        <v>65</v>
      </c>
      <c r="E66" t="s">
        <v>1114</v>
      </c>
      <c r="F66" t="s">
        <v>1115</v>
      </c>
      <c r="G66" t="s">
        <v>982</v>
      </c>
      <c r="H66" t="s">
        <v>6</v>
      </c>
    </row>
    <row r="67" spans="1:8" ht="11.25">
      <c r="A67">
        <v>66</v>
      </c>
      <c r="E67" t="s">
        <v>974</v>
      </c>
      <c r="F67" t="s">
        <v>975</v>
      </c>
      <c r="G67" t="s">
        <v>1116</v>
      </c>
      <c r="H67" t="s">
        <v>6</v>
      </c>
    </row>
    <row r="68" spans="1:8" ht="11.25">
      <c r="A68">
        <v>67</v>
      </c>
      <c r="E68" t="s">
        <v>1117</v>
      </c>
      <c r="F68" t="s">
        <v>1118</v>
      </c>
      <c r="G68" t="s">
        <v>1119</v>
      </c>
      <c r="H68" t="s">
        <v>6</v>
      </c>
    </row>
    <row r="69" spans="1:8" ht="11.25">
      <c r="A69">
        <v>68</v>
      </c>
      <c r="E69" t="s">
        <v>1120</v>
      </c>
      <c r="F69" t="s">
        <v>1121</v>
      </c>
      <c r="G69" t="s">
        <v>1122</v>
      </c>
      <c r="H69" t="s">
        <v>6</v>
      </c>
    </row>
    <row r="70" spans="1:8" ht="11.25">
      <c r="A70">
        <v>69</v>
      </c>
      <c r="E70" t="s">
        <v>1123</v>
      </c>
      <c r="F70" t="s">
        <v>1124</v>
      </c>
      <c r="G70" t="s">
        <v>1051</v>
      </c>
      <c r="H70" t="s">
        <v>6</v>
      </c>
    </row>
    <row r="71" spans="1:8" ht="11.25">
      <c r="A71">
        <v>70</v>
      </c>
      <c r="E71" t="s">
        <v>1125</v>
      </c>
      <c r="F71" t="s">
        <v>1126</v>
      </c>
      <c r="G71" t="s">
        <v>1108</v>
      </c>
      <c r="H71" t="s">
        <v>6</v>
      </c>
    </row>
    <row r="72" spans="1:8" ht="11.25">
      <c r="A72">
        <v>71</v>
      </c>
      <c r="E72" t="s">
        <v>1127</v>
      </c>
      <c r="F72" t="s">
        <v>1128</v>
      </c>
      <c r="G72" t="s">
        <v>1129</v>
      </c>
      <c r="H72" t="s">
        <v>6</v>
      </c>
    </row>
    <row r="73" spans="1:8" ht="11.25">
      <c r="A73">
        <v>72</v>
      </c>
      <c r="E73" t="s">
        <v>1130</v>
      </c>
      <c r="F73" t="s">
        <v>1131</v>
      </c>
      <c r="G73" t="s">
        <v>1132</v>
      </c>
      <c r="H73" t="s">
        <v>6</v>
      </c>
    </row>
    <row r="74" spans="1:8" ht="11.25">
      <c r="A74">
        <v>73</v>
      </c>
      <c r="E74" t="s">
        <v>1133</v>
      </c>
      <c r="F74" t="s">
        <v>1134</v>
      </c>
      <c r="G74" t="s">
        <v>1084</v>
      </c>
      <c r="H74" t="s">
        <v>6</v>
      </c>
    </row>
    <row r="75" spans="1:8" ht="11.25">
      <c r="A75">
        <v>74</v>
      </c>
      <c r="E75" t="s">
        <v>1135</v>
      </c>
      <c r="F75" t="s">
        <v>1136</v>
      </c>
      <c r="G75" t="s">
        <v>1111</v>
      </c>
      <c r="H75" t="s">
        <v>6</v>
      </c>
    </row>
    <row r="76" spans="1:8" ht="11.25">
      <c r="A76">
        <v>75</v>
      </c>
      <c r="E76" t="s">
        <v>1137</v>
      </c>
      <c r="F76" t="s">
        <v>1138</v>
      </c>
      <c r="G76" t="s">
        <v>973</v>
      </c>
      <c r="H76" t="s">
        <v>6</v>
      </c>
    </row>
    <row r="77" spans="1:8" ht="11.25">
      <c r="A77">
        <v>76</v>
      </c>
      <c r="E77" t="s">
        <v>1139</v>
      </c>
      <c r="F77" t="s">
        <v>1140</v>
      </c>
      <c r="G77" t="s">
        <v>1051</v>
      </c>
      <c r="H77" t="s">
        <v>6</v>
      </c>
    </row>
    <row r="78" spans="1:8" ht="11.25">
      <c r="A78">
        <v>77</v>
      </c>
      <c r="E78" t="s">
        <v>1141</v>
      </c>
      <c r="F78" t="s">
        <v>1142</v>
      </c>
      <c r="G78" t="s">
        <v>1143</v>
      </c>
      <c r="H78" t="s">
        <v>4</v>
      </c>
    </row>
    <row r="79" spans="1:8" ht="11.25">
      <c r="A79">
        <v>78</v>
      </c>
      <c r="E79" t="s">
        <v>1144</v>
      </c>
      <c r="F79" t="s">
        <v>1145</v>
      </c>
      <c r="G79" t="s">
        <v>1111</v>
      </c>
      <c r="H79" t="s">
        <v>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workbookViewId="0" topLeftCell="A1">
      <selection activeCell="F16" sqref="F16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="75" zoomScaleNormal="75" zoomScalePageLayoutView="0" workbookViewId="0" topLeftCell="F7">
      <selection activeCell="K38" sqref="K38"/>
    </sheetView>
  </sheetViews>
  <sheetFormatPr defaultColWidth="9.140625" defaultRowHeight="11.25"/>
  <cols>
    <col min="1" max="1" width="9.140625" style="188" hidden="1" customWidth="1"/>
    <col min="2" max="2" width="15.140625" style="188" hidden="1" customWidth="1"/>
    <col min="3" max="3" width="4.28125" style="2" customWidth="1"/>
    <col min="4" max="4" width="3.8515625" style="2" customWidth="1"/>
    <col min="5" max="5" width="41.140625" style="2" customWidth="1"/>
    <col min="6" max="6" width="55.421875" style="2" customWidth="1"/>
    <col min="7" max="7" width="25.140625" style="2" customWidth="1"/>
    <col min="8" max="8" width="19.42187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88" customWidth="1"/>
    <col min="18" max="16384" width="9.140625" style="2" customWidth="1"/>
  </cols>
  <sheetData>
    <row r="1" spans="1:2" ht="12" customHeight="1">
      <c r="A1" s="188" t="str">
        <f>E6</f>
        <v>Наименование регулирующего органа:</v>
      </c>
      <c r="B1" s="188">
        <v>1</v>
      </c>
    </row>
    <row r="2" spans="4:12" ht="12" customHeight="1">
      <c r="D2" s="8"/>
      <c r="E2" s="9"/>
      <c r="F2" s="9"/>
      <c r="G2" s="9"/>
      <c r="H2" s="9"/>
      <c r="I2" s="9"/>
      <c r="J2" s="274" t="str">
        <f>version</f>
        <v>Версия 5.4</v>
      </c>
      <c r="K2" s="275"/>
      <c r="L2" s="3"/>
    </row>
    <row r="3" spans="4:17" ht="24.75" customHeight="1">
      <c r="D3" s="14"/>
      <c r="E3" s="244" t="s">
        <v>171</v>
      </c>
      <c r="F3" s="276"/>
      <c r="G3" s="276"/>
      <c r="H3" s="276"/>
      <c r="I3" s="277"/>
      <c r="J3" s="10"/>
      <c r="K3" s="11"/>
      <c r="L3" s="3"/>
      <c r="O3" s="188">
        <v>1</v>
      </c>
      <c r="P3" s="188" t="s">
        <v>127</v>
      </c>
      <c r="Q3" s="188" t="str">
        <f>F5</f>
        <v>Приморский край</v>
      </c>
    </row>
    <row r="4" spans="4:17" ht="26.25" thickBot="1">
      <c r="D4" s="14"/>
      <c r="E4" s="7"/>
      <c r="F4" s="12"/>
      <c r="G4" s="12"/>
      <c r="H4" s="12"/>
      <c r="I4" s="12"/>
      <c r="J4" s="12"/>
      <c r="K4" s="13"/>
      <c r="O4" s="188">
        <v>2</v>
      </c>
      <c r="P4" s="188" t="s">
        <v>128</v>
      </c>
      <c r="Q4" s="188" t="str">
        <f>F8</f>
        <v>III квартал</v>
      </c>
    </row>
    <row r="5" spans="4:17" ht="22.5" customHeight="1" thickBot="1">
      <c r="D5" s="14"/>
      <c r="E5" s="227" t="s">
        <v>119</v>
      </c>
      <c r="F5" s="257" t="s">
        <v>168</v>
      </c>
      <c r="G5" s="258"/>
      <c r="H5" s="258"/>
      <c r="I5" s="259"/>
      <c r="J5" s="12"/>
      <c r="K5" s="13"/>
      <c r="O5" s="188">
        <v>3</v>
      </c>
      <c r="P5" s="188" t="s">
        <v>129</v>
      </c>
      <c r="Q5" s="188">
        <f>G8</f>
        <v>2011</v>
      </c>
    </row>
    <row r="6" spans="4:17" ht="16.5" customHeight="1" thickBot="1">
      <c r="D6" s="14"/>
      <c r="E6" s="251" t="s">
        <v>225</v>
      </c>
      <c r="F6" s="252"/>
      <c r="G6" s="253" t="s">
        <v>1148</v>
      </c>
      <c r="H6" s="253"/>
      <c r="I6" s="254"/>
      <c r="J6" s="12"/>
      <c r="K6" s="13"/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ht="15.75" customHeight="1" thickBot="1">
      <c r="A7" s="188" t="s">
        <v>123</v>
      </c>
      <c r="B7" s="188">
        <f>E7</f>
        <v>0</v>
      </c>
      <c r="D7" s="14"/>
      <c r="E7" s="19"/>
      <c r="F7" s="56" t="s">
        <v>291</v>
      </c>
      <c r="G7" s="56" t="s">
        <v>292</v>
      </c>
      <c r="H7" s="19"/>
      <c r="I7" s="19"/>
      <c r="J7" s="12"/>
      <c r="K7" s="13"/>
      <c r="O7" s="188">
        <v>5</v>
      </c>
      <c r="P7" s="188" t="s">
        <v>450</v>
      </c>
      <c r="Q7" s="188" t="str">
        <f>oktmo_n</f>
        <v>05714000</v>
      </c>
    </row>
    <row r="8" spans="1:17" s="1" customFormat="1" ht="25.5" customHeight="1" thickBot="1">
      <c r="A8" s="199" t="s">
        <v>428</v>
      </c>
      <c r="B8" s="199" t="str">
        <f>H8</f>
        <v>Количество дней в отчетном периоде:</v>
      </c>
      <c r="D8" s="14"/>
      <c r="E8" s="229" t="s">
        <v>226</v>
      </c>
      <c r="F8" s="213" t="s">
        <v>102</v>
      </c>
      <c r="G8" s="213">
        <v>2011</v>
      </c>
      <c r="H8" s="228" t="s">
        <v>227</v>
      </c>
      <c r="I8" s="214">
        <v>92</v>
      </c>
      <c r="J8" s="12"/>
      <c r="K8" s="13"/>
      <c r="O8" s="188">
        <v>6</v>
      </c>
      <c r="P8" s="188" t="s">
        <v>451</v>
      </c>
      <c r="Q8" s="199" t="str">
        <f>org_n</f>
        <v>ООО "Инфраструктура"</v>
      </c>
    </row>
    <row r="9" spans="4:17" ht="24.75" customHeight="1" thickBot="1">
      <c r="D9" s="14"/>
      <c r="E9" s="229" t="s">
        <v>29</v>
      </c>
      <c r="F9" s="214" t="s">
        <v>650</v>
      </c>
      <c r="G9" s="255"/>
      <c r="H9" s="256"/>
      <c r="I9" s="19"/>
      <c r="J9" s="12"/>
      <c r="K9" s="13"/>
      <c r="O9" s="188">
        <v>7</v>
      </c>
      <c r="P9" s="188" t="s">
        <v>452</v>
      </c>
      <c r="Q9" s="188" t="str">
        <f>inn</f>
        <v>2536035577</v>
      </c>
    </row>
    <row r="10" spans="4:17" ht="21" customHeight="1" thickBot="1">
      <c r="D10" s="14"/>
      <c r="E10" s="230" t="s">
        <v>17</v>
      </c>
      <c r="F10" s="218" t="s">
        <v>650</v>
      </c>
      <c r="G10" s="235" t="s">
        <v>122</v>
      </c>
      <c r="H10" s="30" t="s">
        <v>1012</v>
      </c>
      <c r="I10" s="12"/>
      <c r="J10" s="12"/>
      <c r="K10" s="13"/>
      <c r="O10" s="188">
        <v>8</v>
      </c>
      <c r="P10" s="199" t="s">
        <v>453</v>
      </c>
      <c r="Q10" s="188" t="str">
        <f>kpp</f>
        <v>250802002</v>
      </c>
    </row>
    <row r="11" spans="4:17" ht="12.75" customHeight="1">
      <c r="D11" s="14"/>
      <c r="E11" s="281" t="s">
        <v>18</v>
      </c>
      <c r="F11" s="282"/>
      <c r="G11" s="282"/>
      <c r="H11" s="283"/>
      <c r="I11" s="12"/>
      <c r="J11" s="12"/>
      <c r="K11" s="13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4:17" ht="19.5" customHeight="1">
      <c r="D12" s="14"/>
      <c r="E12" s="231" t="s">
        <v>202</v>
      </c>
      <c r="F12" s="232" t="s">
        <v>203</v>
      </c>
      <c r="G12" s="233" t="s">
        <v>204</v>
      </c>
      <c r="H12" s="234" t="s">
        <v>120</v>
      </c>
      <c r="I12" s="12"/>
      <c r="J12" s="12"/>
      <c r="K12" s="13"/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1:17" ht="30.75" customHeight="1" thickBot="1">
      <c r="A13" s="188" t="s">
        <v>429</v>
      </c>
      <c r="B13" s="188" t="str">
        <f>E12</f>
        <v>Организационно-правовая форма</v>
      </c>
      <c r="D13" s="14"/>
      <c r="E13" s="20" t="s">
        <v>281</v>
      </c>
      <c r="F13" s="178" t="s">
        <v>1015</v>
      </c>
      <c r="G13" s="225" t="s">
        <v>1016</v>
      </c>
      <c r="H13" s="226" t="s">
        <v>1017</v>
      </c>
      <c r="I13" s="12"/>
      <c r="J13" s="12"/>
      <c r="K13" s="13"/>
      <c r="O13" s="188">
        <v>11</v>
      </c>
      <c r="P13" s="188" t="s">
        <v>131</v>
      </c>
      <c r="Q13" s="188">
        <f>fil</f>
        <v>0</v>
      </c>
    </row>
    <row r="14" spans="4:11" ht="26.25" thickBot="1">
      <c r="D14" s="14"/>
      <c r="E14" s="236" t="s">
        <v>205</v>
      </c>
      <c r="F14" s="215"/>
      <c r="G14" s="233" t="s">
        <v>206</v>
      </c>
      <c r="H14" s="234" t="s">
        <v>207</v>
      </c>
      <c r="I14" s="12"/>
      <c r="J14" s="12"/>
      <c r="K14" s="13"/>
    </row>
    <row r="15" spans="1:11" ht="26.25" thickBot="1">
      <c r="A15" s="188" t="s">
        <v>431</v>
      </c>
      <c r="B15" s="188" t="s">
        <v>432</v>
      </c>
      <c r="D15" s="14"/>
      <c r="E15" s="284" t="s">
        <v>16</v>
      </c>
      <c r="F15" s="285"/>
      <c r="G15" s="22" t="s">
        <v>1146</v>
      </c>
      <c r="H15" s="224"/>
      <c r="I15" s="12"/>
      <c r="J15" s="12"/>
      <c r="K15" s="13"/>
    </row>
    <row r="16" spans="4:11" ht="13.5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188" t="s">
        <v>433</v>
      </c>
      <c r="B17" s="188" t="str">
        <f>E17</f>
        <v>Организация оказывает услуги более, чем в одном муниципальном образовании:</v>
      </c>
      <c r="D17" s="14"/>
      <c r="E17" s="266" t="s">
        <v>423</v>
      </c>
      <c r="F17" s="267"/>
      <c r="G17" s="33" t="s">
        <v>1146</v>
      </c>
      <c r="H17" s="12"/>
      <c r="I17" s="12"/>
      <c r="J17" s="12"/>
      <c r="K17" s="13"/>
    </row>
    <row r="18" spans="4:18" ht="13.5" customHeight="1" thickBot="1">
      <c r="D18" s="14"/>
      <c r="E18" s="12"/>
      <c r="F18" s="12"/>
      <c r="G18" s="12"/>
      <c r="H18" s="12"/>
      <c r="I18" s="12"/>
      <c r="J18" s="12"/>
      <c r="K18" s="13"/>
      <c r="R18" s="187"/>
    </row>
    <row r="19" spans="1:18" ht="13.5" customHeight="1">
      <c r="A19" s="188" t="s">
        <v>38</v>
      </c>
      <c r="B19" s="188" t="s">
        <v>39</v>
      </c>
      <c r="D19" s="14"/>
      <c r="E19" s="272" t="s">
        <v>424</v>
      </c>
      <c r="F19" s="272"/>
      <c r="G19" s="211" t="s">
        <v>109</v>
      </c>
      <c r="H19" s="12"/>
      <c r="I19" s="12"/>
      <c r="J19" s="12"/>
      <c r="K19" s="13"/>
      <c r="R19" s="187"/>
    </row>
    <row r="20" spans="1:18" ht="13.5" customHeight="1" thickBot="1">
      <c r="A20" s="188" t="s">
        <v>430</v>
      </c>
      <c r="B20" s="188" t="s">
        <v>37</v>
      </c>
      <c r="D20" s="14"/>
      <c r="E20" s="273" t="s">
        <v>425</v>
      </c>
      <c r="F20" s="273"/>
      <c r="G20" s="212" t="s">
        <v>201</v>
      </c>
      <c r="H20" s="12"/>
      <c r="I20" s="12"/>
      <c r="J20" s="12"/>
      <c r="K20" s="13"/>
      <c r="R20" s="187"/>
    </row>
    <row r="21" spans="1:11" ht="15" customHeight="1" thickBot="1">
      <c r="A21" s="188" t="s">
        <v>434</v>
      </c>
      <c r="B21" s="188" t="str">
        <f>E21</f>
        <v>Почтовый адрес:</v>
      </c>
      <c r="D21" s="14"/>
      <c r="E21" s="266" t="s">
        <v>19</v>
      </c>
      <c r="F21" s="268"/>
      <c r="G21" s="278">
        <v>0</v>
      </c>
      <c r="H21" s="279"/>
      <c r="I21" s="280"/>
      <c r="J21" s="216"/>
      <c r="K21" s="13"/>
    </row>
    <row r="22" spans="1:11" ht="12.75" customHeight="1">
      <c r="A22" s="188" t="s">
        <v>435</v>
      </c>
      <c r="B22" s="188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69" t="s">
        <v>312</v>
      </c>
      <c r="F22" s="237" t="s">
        <v>209</v>
      </c>
      <c r="G22" s="260">
        <v>0</v>
      </c>
      <c r="H22" s="261"/>
      <c r="I22" s="262"/>
      <c r="J22" s="217"/>
      <c r="K22" s="13"/>
    </row>
    <row r="23" spans="1:11" ht="12.75" customHeight="1">
      <c r="A23" s="188" t="s">
        <v>436</v>
      </c>
      <c r="B23" s="188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70"/>
      <c r="F23" s="238" t="s">
        <v>210</v>
      </c>
      <c r="G23" s="260">
        <v>0</v>
      </c>
      <c r="H23" s="261"/>
      <c r="I23" s="262"/>
      <c r="J23" s="217"/>
      <c r="K23" s="13"/>
    </row>
    <row r="24" spans="1:11" ht="13.5" customHeight="1">
      <c r="A24" s="188" t="s">
        <v>437</v>
      </c>
      <c r="B24" s="188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70"/>
      <c r="F24" s="238" t="s">
        <v>211</v>
      </c>
      <c r="G24" s="260">
        <v>0</v>
      </c>
      <c r="H24" s="261"/>
      <c r="I24" s="262"/>
      <c r="J24" s="217"/>
      <c r="K24" s="13"/>
    </row>
    <row r="25" spans="1:11" ht="13.5" customHeight="1" thickBot="1">
      <c r="A25" s="188" t="s">
        <v>438</v>
      </c>
      <c r="B25" s="188" t="str">
        <f>E22&amp;" "&amp;F25</f>
        <v>Ответственный сотрудник от уполномоченного органа регулирования субъекта РФ: e-mail:</v>
      </c>
      <c r="D25" s="14"/>
      <c r="E25" s="271"/>
      <c r="F25" s="239" t="s">
        <v>110</v>
      </c>
      <c r="G25" s="263">
        <v>0</v>
      </c>
      <c r="H25" s="264"/>
      <c r="I25" s="265"/>
      <c r="J25" s="217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188" t="s">
        <v>439</v>
      </c>
      <c r="B27" s="188" t="str">
        <f>E27</f>
        <v>Почтовый адрес:</v>
      </c>
      <c r="D27" s="14"/>
      <c r="E27" s="266" t="s">
        <v>19</v>
      </c>
      <c r="F27" s="268"/>
      <c r="G27" s="278" t="s">
        <v>954</v>
      </c>
      <c r="H27" s="279"/>
      <c r="I27" s="280"/>
      <c r="J27" s="216"/>
      <c r="K27" s="13"/>
    </row>
    <row r="28" spans="1:11" ht="12.75" customHeight="1">
      <c r="A28" s="188" t="s">
        <v>440</v>
      </c>
      <c r="B28" s="188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69" t="s">
        <v>313</v>
      </c>
      <c r="F28" s="237" t="s">
        <v>209</v>
      </c>
      <c r="G28" s="260" t="s">
        <v>955</v>
      </c>
      <c r="H28" s="261"/>
      <c r="I28" s="262"/>
      <c r="J28" s="217"/>
      <c r="K28" s="13"/>
    </row>
    <row r="29" spans="1:11" ht="15" customHeight="1">
      <c r="A29" s="188" t="s">
        <v>441</v>
      </c>
      <c r="B29" s="188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70"/>
      <c r="F29" s="238" t="s">
        <v>210</v>
      </c>
      <c r="G29" s="260" t="s">
        <v>956</v>
      </c>
      <c r="H29" s="261"/>
      <c r="I29" s="262"/>
      <c r="J29" s="217"/>
      <c r="K29" s="13"/>
    </row>
    <row r="30" spans="1:11" ht="12.75" customHeight="1">
      <c r="A30" s="188" t="s">
        <v>442</v>
      </c>
      <c r="B30" s="188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70"/>
      <c r="F30" s="238" t="s">
        <v>211</v>
      </c>
      <c r="G30" s="260" t="s">
        <v>957</v>
      </c>
      <c r="H30" s="261"/>
      <c r="I30" s="262"/>
      <c r="J30" s="217"/>
      <c r="K30" s="13"/>
    </row>
    <row r="31" spans="1:11" ht="13.5" customHeight="1" thickBot="1">
      <c r="A31" s="188" t="s">
        <v>443</v>
      </c>
      <c r="B31" s="188" t="str">
        <f>E28&amp;" "&amp;F31</f>
        <v>Ответственный сотрудник от органа регулирования муниципального образования: e-mail:</v>
      </c>
      <c r="D31" s="14"/>
      <c r="E31" s="271"/>
      <c r="F31" s="239" t="s">
        <v>110</v>
      </c>
      <c r="G31" s="263" t="s">
        <v>958</v>
      </c>
      <c r="H31" s="264"/>
      <c r="I31" s="265"/>
      <c r="J31" s="217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188" t="s">
        <v>444</v>
      </c>
      <c r="B33" s="188" t="str">
        <f>E33</f>
        <v>Почтовый адрес:</v>
      </c>
      <c r="D33" s="14"/>
      <c r="E33" s="266" t="s">
        <v>19</v>
      </c>
      <c r="F33" s="268"/>
      <c r="G33" s="278" t="s">
        <v>1147</v>
      </c>
      <c r="H33" s="279"/>
      <c r="I33" s="280"/>
      <c r="J33" s="216"/>
      <c r="K33" s="13"/>
    </row>
    <row r="34" spans="1:11" ht="12.75" customHeight="1">
      <c r="A34" s="188" t="s">
        <v>445</v>
      </c>
      <c r="B34" s="188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69" t="s">
        <v>111</v>
      </c>
      <c r="F34" s="237" t="s">
        <v>209</v>
      </c>
      <c r="G34" s="260" t="s">
        <v>1149</v>
      </c>
      <c r="H34" s="261"/>
      <c r="I34" s="262"/>
      <c r="J34" s="217"/>
      <c r="K34" s="13"/>
    </row>
    <row r="35" spans="1:11" ht="13.5" customHeight="1">
      <c r="A35" s="188" t="s">
        <v>446</v>
      </c>
      <c r="B35" s="188" t="str">
        <f>E34&amp;" "&amp;F35</f>
        <v>Ответственный за предоставление информации (от регулируемой организации): Должность</v>
      </c>
      <c r="D35" s="14"/>
      <c r="E35" s="270"/>
      <c r="F35" s="238" t="s">
        <v>210</v>
      </c>
      <c r="G35" s="260" t="s">
        <v>1150</v>
      </c>
      <c r="H35" s="261"/>
      <c r="I35" s="262"/>
      <c r="J35" s="217"/>
      <c r="K35" s="13"/>
    </row>
    <row r="36" spans="1:11" ht="12.75" customHeight="1">
      <c r="A36" s="188" t="s">
        <v>447</v>
      </c>
      <c r="B36" s="188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70"/>
      <c r="F36" s="238" t="s">
        <v>211</v>
      </c>
      <c r="G36" s="260" t="s">
        <v>1151</v>
      </c>
      <c r="H36" s="261"/>
      <c r="I36" s="262"/>
      <c r="J36" s="217"/>
      <c r="K36" s="13"/>
    </row>
    <row r="37" spans="1:11" ht="13.5" customHeight="1" thickBot="1">
      <c r="A37" s="188" t="s">
        <v>448</v>
      </c>
      <c r="B37" s="188" t="str">
        <f>E34&amp;" "&amp;F37</f>
        <v>Ответственный за предоставление информации (от регулируемой организации): e-mail:</v>
      </c>
      <c r="D37" s="14"/>
      <c r="E37" s="271"/>
      <c r="F37" s="239" t="s">
        <v>110</v>
      </c>
      <c r="G37" s="263" t="s">
        <v>1146</v>
      </c>
      <c r="H37" s="264"/>
      <c r="I37" s="265"/>
      <c r="J37" s="217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2">
    <mergeCell ref="G29:I29"/>
    <mergeCell ref="G27:I27"/>
    <mergeCell ref="G28:I28"/>
    <mergeCell ref="G33:I33"/>
    <mergeCell ref="G31:I31"/>
    <mergeCell ref="G30:I30"/>
    <mergeCell ref="J2:K2"/>
    <mergeCell ref="E22:E25"/>
    <mergeCell ref="E3:I3"/>
    <mergeCell ref="G21:I21"/>
    <mergeCell ref="G24:I24"/>
    <mergeCell ref="G23:I23"/>
    <mergeCell ref="E11:H11"/>
    <mergeCell ref="E15:F15"/>
    <mergeCell ref="G25:I25"/>
    <mergeCell ref="G22:I22"/>
    <mergeCell ref="E17:F17"/>
    <mergeCell ref="E21:F21"/>
    <mergeCell ref="E27:F27"/>
    <mergeCell ref="E34:E37"/>
    <mergeCell ref="E33:F33"/>
    <mergeCell ref="E19:F19"/>
    <mergeCell ref="E20:F20"/>
    <mergeCell ref="E28:E31"/>
    <mergeCell ref="G34:I34"/>
    <mergeCell ref="G35:I35"/>
    <mergeCell ref="G36:I36"/>
    <mergeCell ref="G37:I37"/>
    <mergeCell ref="E6:F6"/>
    <mergeCell ref="G6:I6"/>
    <mergeCell ref="G9:H9"/>
    <mergeCell ref="F5:I5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textLength" allowBlank="1" showInputMessage="1" showErrorMessage="1" promptTitle="Ввод" prompt="7-8 символов" sqref="H10">
      <formula1>7</formula1>
      <formula2>8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MO_LIST_23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126"/>
  <sheetViews>
    <sheetView tabSelected="1" zoomScale="75" zoomScaleNormal="75" zoomScalePageLayoutView="0" workbookViewId="0" topLeftCell="C13">
      <selection activeCell="F24" sqref="F24"/>
    </sheetView>
  </sheetViews>
  <sheetFormatPr defaultColWidth="8.7109375" defaultRowHeight="11.25"/>
  <cols>
    <col min="1" max="1" width="10.140625" style="182" hidden="1" customWidth="1"/>
    <col min="2" max="2" width="15.140625" style="58" hidden="1" customWidth="1"/>
    <col min="3" max="3" width="10.57421875" style="58" customWidth="1"/>
    <col min="4" max="4" width="8.421875" style="141" customWidth="1"/>
    <col min="5" max="5" width="91.140625" style="89" customWidth="1"/>
    <col min="6" max="6" width="23.421875" style="142" customWidth="1"/>
    <col min="7" max="7" width="11.00390625" style="89" customWidth="1"/>
    <col min="8" max="8" width="6.00390625" style="89" customWidth="1"/>
    <col min="9" max="9" width="8.7109375" style="182" customWidth="1"/>
    <col min="10" max="14" width="8.7109375" style="89" customWidth="1"/>
    <col min="15" max="17" width="8.7109375" style="58" customWidth="1"/>
    <col min="18" max="16384" width="8.7109375" style="89" customWidth="1"/>
  </cols>
  <sheetData>
    <row r="1" spans="1:2" ht="56.2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</row>
    <row r="2" spans="1:2" ht="11.25" hidden="1">
      <c r="A2" s="57"/>
      <c r="B2" s="59" t="str">
        <f>oktmo_n</f>
        <v>05714000</v>
      </c>
    </row>
    <row r="3" spans="1:17" ht="25.5" hidden="1">
      <c r="A3" s="57" t="str">
        <f>Справочники!F8</f>
        <v>III квартал</v>
      </c>
      <c r="O3" s="188">
        <v>1</v>
      </c>
      <c r="P3" s="188" t="s">
        <v>127</v>
      </c>
      <c r="Q3" s="188" t="str">
        <f>Справочники!F5</f>
        <v>Приморский край</v>
      </c>
    </row>
    <row r="4" spans="1:17" ht="25.5" hidden="1">
      <c r="A4" s="57">
        <f>Справочники!G8</f>
        <v>2011</v>
      </c>
      <c r="O4" s="188">
        <v>2</v>
      </c>
      <c r="P4" s="188" t="s">
        <v>128</v>
      </c>
      <c r="Q4" s="188" t="str">
        <f>Справочники!F8</f>
        <v>III квартал</v>
      </c>
    </row>
    <row r="5" spans="1:17" ht="33.75" hidden="1">
      <c r="A5" s="57" t="str">
        <f>org_n</f>
        <v>ООО "Инфраструктура"</v>
      </c>
      <c r="B5" s="58">
        <f>fil</f>
        <v>0</v>
      </c>
      <c r="O5" s="188">
        <v>3</v>
      </c>
      <c r="P5" s="188" t="s">
        <v>129</v>
      </c>
      <c r="Q5" s="188">
        <f>Справочники!G8</f>
        <v>2011</v>
      </c>
    </row>
    <row r="6" spans="1:17" ht="51" hidden="1">
      <c r="A6" s="57" t="str">
        <f>inn</f>
        <v>2536035577</v>
      </c>
      <c r="B6" s="58" t="str">
        <f>kpp</f>
        <v>250802002</v>
      </c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ht="9.75" customHeight="1">
      <c r="A7" s="210"/>
      <c r="F7" s="301" t="s">
        <v>56</v>
      </c>
      <c r="G7" s="302"/>
      <c r="O7" s="188">
        <v>5</v>
      </c>
      <c r="P7" s="188" t="s">
        <v>450</v>
      </c>
      <c r="Q7" s="188" t="str">
        <f>oktmo_n</f>
        <v>05714000</v>
      </c>
    </row>
    <row r="8" spans="1:17" ht="5.25" customHeight="1">
      <c r="A8" s="210"/>
      <c r="F8" s="303"/>
      <c r="G8" s="304"/>
      <c r="O8" s="188">
        <v>6</v>
      </c>
      <c r="P8" s="188" t="s">
        <v>451</v>
      </c>
      <c r="Q8" s="199" t="str">
        <f>org_n</f>
        <v>ООО "Инфраструктура"</v>
      </c>
    </row>
    <row r="9" spans="1:17" ht="20.25" customHeight="1">
      <c r="A9" s="210"/>
      <c r="F9" s="303"/>
      <c r="G9" s="304"/>
      <c r="O9" s="188">
        <v>7</v>
      </c>
      <c r="P9" s="188" t="s">
        <v>452</v>
      </c>
      <c r="Q9" s="188" t="str">
        <f>inn</f>
        <v>2536035577</v>
      </c>
    </row>
    <row r="10" spans="1:17" ht="20.25" customHeight="1">
      <c r="A10" s="210"/>
      <c r="F10" s="303"/>
      <c r="G10" s="304"/>
      <c r="O10" s="188">
        <v>8</v>
      </c>
      <c r="P10" s="199" t="s">
        <v>453</v>
      </c>
      <c r="Q10" s="188" t="str">
        <f>kpp</f>
        <v>250802002</v>
      </c>
    </row>
    <row r="11" spans="1:17" ht="12.75">
      <c r="A11" s="210"/>
      <c r="F11" s="305"/>
      <c r="G11" s="306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1:17" ht="102">
      <c r="A12" s="210"/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3:17" ht="12.75">
      <c r="C13" s="143"/>
      <c r="D13" s="144"/>
      <c r="E13" s="85"/>
      <c r="F13" s="145"/>
      <c r="G13" s="87"/>
      <c r="H13" s="88"/>
      <c r="I13" s="58"/>
      <c r="O13" s="188">
        <v>11</v>
      </c>
      <c r="P13" s="188" t="s">
        <v>131</v>
      </c>
      <c r="Q13" s="188">
        <f>fil</f>
        <v>0</v>
      </c>
    </row>
    <row r="14" spans="3:8" ht="32.25" customHeight="1">
      <c r="C14" s="90"/>
      <c r="D14" s="287" t="str">
        <f>"Отчетные данные о выполнении производственной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водоотведения за III квартал 2011 года</v>
      </c>
      <c r="E14" s="288"/>
      <c r="F14" s="289"/>
      <c r="G14" s="91"/>
      <c r="H14" s="88"/>
    </row>
    <row r="15" spans="3:9" ht="15" customHeight="1">
      <c r="C15" s="90"/>
      <c r="D15" s="290" t="str">
        <f>"Муниципальное образование: "&amp;IF(B1="","",B1)</f>
        <v>Муниципальное образование: Находкинский городской округ</v>
      </c>
      <c r="E15" s="291"/>
      <c r="F15" s="292"/>
      <c r="G15" s="91"/>
      <c r="H15" s="88"/>
      <c r="I15" s="183"/>
    </row>
    <row r="16" spans="3:8" ht="15" customHeight="1">
      <c r="C16" s="90"/>
      <c r="D16" s="297" t="str">
        <f>"Название организации: "&amp;IF(B5=0,A5,A5&amp;" ("&amp;B5&amp;")")</f>
        <v>Название организации: ООО "Инфраструктура"</v>
      </c>
      <c r="E16" s="298" t="s">
        <v>172</v>
      </c>
      <c r="F16" s="299"/>
      <c r="G16" s="91"/>
      <c r="H16" s="88"/>
    </row>
    <row r="17" spans="3:9" ht="13.5" customHeight="1" thickBot="1">
      <c r="C17" s="90"/>
      <c r="D17" s="146"/>
      <c r="E17" s="37"/>
      <c r="F17" s="147"/>
      <c r="G17" s="91"/>
      <c r="H17" s="88"/>
      <c r="I17" s="58"/>
    </row>
    <row r="18" spans="3:9" ht="30" customHeight="1">
      <c r="C18" s="90"/>
      <c r="D18" s="71" t="s">
        <v>228</v>
      </c>
      <c r="E18" s="94" t="s">
        <v>229</v>
      </c>
      <c r="F18" s="36" t="s">
        <v>230</v>
      </c>
      <c r="G18" s="91"/>
      <c r="H18" s="88"/>
      <c r="I18" s="58"/>
    </row>
    <row r="19" spans="3:9" ht="12" customHeight="1" thickBot="1">
      <c r="C19" s="90"/>
      <c r="D19" s="73">
        <v>1</v>
      </c>
      <c r="E19" s="95">
        <v>2</v>
      </c>
      <c r="F19" s="74">
        <v>3</v>
      </c>
      <c r="G19" s="91"/>
      <c r="H19" s="88"/>
      <c r="I19" s="58"/>
    </row>
    <row r="20" spans="3:8" ht="17.25" customHeight="1" thickTop="1">
      <c r="C20" s="90"/>
      <c r="D20" s="307" t="s">
        <v>58</v>
      </c>
      <c r="E20" s="308"/>
      <c r="F20" s="309"/>
      <c r="G20" s="91"/>
      <c r="H20" s="88"/>
    </row>
    <row r="21" spans="1:7" ht="15.75" customHeight="1">
      <c r="A21" s="208" t="s">
        <v>455</v>
      </c>
      <c r="B21" s="207" t="str">
        <f aca="true" t="shared" si="0" ref="B21:B26">$D$20&amp;" "&amp;E21</f>
        <v>1.1.Обеспечение объемов производства товаров (оказания услуг) Объем реализации товаров и услуг (тыс.куб. м)</v>
      </c>
      <c r="C21" s="114">
        <v>1</v>
      </c>
      <c r="D21" s="175" t="s">
        <v>231</v>
      </c>
      <c r="E21" s="72" t="s">
        <v>1</v>
      </c>
      <c r="F21" s="113">
        <f>SUM(F22:F24)</f>
        <v>3</v>
      </c>
      <c r="G21" s="91"/>
    </row>
    <row r="22" spans="1:17" s="82" customFormat="1" ht="15.75" customHeight="1">
      <c r="A22" s="208" t="s">
        <v>456</v>
      </c>
      <c r="B22" s="207" t="str">
        <f t="shared" si="0"/>
        <v>1.1.Обеспечение объемов производства товаров (оказания услуг)    в т.ч.   - населению (включая ТСЖ, ЖСК и пр.)</v>
      </c>
      <c r="C22" s="114">
        <v>1</v>
      </c>
      <c r="D22" s="286" t="s">
        <v>232</v>
      </c>
      <c r="E22" s="75" t="s">
        <v>173</v>
      </c>
      <c r="F22" s="137">
        <v>0</v>
      </c>
      <c r="G22" s="100"/>
      <c r="I22" s="182"/>
      <c r="O22" s="58"/>
      <c r="P22" s="58"/>
      <c r="Q22" s="58"/>
    </row>
    <row r="23" spans="1:17" s="82" customFormat="1" ht="15.75" customHeight="1">
      <c r="A23" s="208" t="s">
        <v>457</v>
      </c>
      <c r="B23" s="207" t="str">
        <f t="shared" si="0"/>
        <v>1.1.Обеспечение объемов производства товаров (оказания услуг)                - бюджетным организациям</v>
      </c>
      <c r="C23" s="114">
        <v>1</v>
      </c>
      <c r="D23" s="286"/>
      <c r="E23" s="75" t="s">
        <v>233</v>
      </c>
      <c r="F23" s="137">
        <v>0</v>
      </c>
      <c r="G23" s="100"/>
      <c r="I23" s="182"/>
      <c r="O23" s="58"/>
      <c r="P23" s="58"/>
      <c r="Q23" s="58"/>
    </row>
    <row r="24" spans="1:17" s="82" customFormat="1" ht="15.75" customHeight="1">
      <c r="A24" s="208" t="s">
        <v>458</v>
      </c>
      <c r="B24" s="207" t="str">
        <f t="shared" si="0"/>
        <v>1.1.Обеспечение объемов производства товаров (оказания услуг)                - прочим потребителям</v>
      </c>
      <c r="C24" s="114">
        <v>1</v>
      </c>
      <c r="D24" s="286"/>
      <c r="E24" s="75" t="s">
        <v>234</v>
      </c>
      <c r="F24" s="137">
        <v>3</v>
      </c>
      <c r="G24" s="100"/>
      <c r="I24" s="182"/>
      <c r="O24" s="58"/>
      <c r="P24" s="58"/>
      <c r="Q24" s="58"/>
    </row>
    <row r="25" spans="1:7" ht="15.75" customHeight="1">
      <c r="A25" s="208" t="s">
        <v>459</v>
      </c>
      <c r="B25" s="207" t="str">
        <f t="shared" si="0"/>
        <v>1.1.Обеспечение объемов производства товаров (оказания услуг) Удельное водоотведение (куб.м/чел)</v>
      </c>
      <c r="C25" s="114">
        <v>1</v>
      </c>
      <c r="D25" s="286"/>
      <c r="E25" s="72" t="s">
        <v>174</v>
      </c>
      <c r="F25" s="113">
        <f>IF(F26=0,0,F22/F26*1000)</f>
        <v>0</v>
      </c>
      <c r="G25" s="91"/>
    </row>
    <row r="26" spans="1:9" ht="14.25" customHeight="1">
      <c r="A26" s="208" t="s">
        <v>460</v>
      </c>
      <c r="B26" s="207" t="str">
        <f t="shared" si="0"/>
        <v>1.1.Обеспечение объемов производства товаров (оказания услуг)    Численность населения, получающего услуги данной организации (чел.)</v>
      </c>
      <c r="C26" s="114">
        <v>1</v>
      </c>
      <c r="D26" s="300"/>
      <c r="E26" s="78" t="s">
        <v>175</v>
      </c>
      <c r="F26" s="139">
        <v>0</v>
      </c>
      <c r="G26" s="91"/>
      <c r="H26" s="88"/>
      <c r="I26" s="58"/>
    </row>
    <row r="27" spans="3:8" ht="18" customHeight="1">
      <c r="C27" s="114">
        <v>1</v>
      </c>
      <c r="D27" s="294" t="s">
        <v>59</v>
      </c>
      <c r="E27" s="295"/>
      <c r="F27" s="296"/>
      <c r="G27" s="91"/>
      <c r="H27" s="88"/>
    </row>
    <row r="28" spans="1:17" s="82" customFormat="1" ht="11.25">
      <c r="A28" s="208" t="s">
        <v>461</v>
      </c>
      <c r="B28" s="207" t="str">
        <f>$D$27&amp;" "&amp;E28</f>
        <v>1.2.Качество производимых товаров (оказываемых услуг)     Объем отведенных стоков, пропущенный через очистные сооружения (тыс.куб.м)</v>
      </c>
      <c r="C28" s="114">
        <v>1</v>
      </c>
      <c r="D28" s="286" t="s">
        <v>235</v>
      </c>
      <c r="E28" s="75" t="s">
        <v>62</v>
      </c>
      <c r="F28" s="137">
        <v>0</v>
      </c>
      <c r="G28" s="100"/>
      <c r="I28" s="182"/>
      <c r="O28" s="58"/>
      <c r="P28" s="58"/>
      <c r="Q28" s="58"/>
    </row>
    <row r="29" spans="1:17" s="82" customFormat="1" ht="22.5">
      <c r="A29" s="208" t="s">
        <v>462</v>
      </c>
      <c r="B29" s="207" t="str">
        <f aca="true" t="shared" si="1" ref="B29:B35">$D$27&amp;" "&amp;E29</f>
        <v>1.2.Качество производимых товаров (оказываемых услуг)     Справочно: в том числе пропущенных стоков на доочистку от сторонних организаций (тыс.куб.м)</v>
      </c>
      <c r="C29" s="114">
        <v>1</v>
      </c>
      <c r="D29" s="286"/>
      <c r="E29" s="75" t="s">
        <v>176</v>
      </c>
      <c r="F29" s="137">
        <v>0</v>
      </c>
      <c r="G29" s="100"/>
      <c r="I29" s="182"/>
      <c r="O29" s="58"/>
      <c r="P29" s="58"/>
      <c r="Q29" s="58"/>
    </row>
    <row r="30" spans="1:7" ht="11.25">
      <c r="A30" s="208" t="s">
        <v>463</v>
      </c>
      <c r="B30" s="207" t="str">
        <f t="shared" si="1"/>
        <v>1.2.Качество производимых товаров (оказываемых услуг) Наличие контроля качества товаров и услуг (%)</v>
      </c>
      <c r="C30" s="114">
        <v>1</v>
      </c>
      <c r="D30" s="286"/>
      <c r="E30" s="72" t="s">
        <v>236</v>
      </c>
      <c r="F30" s="108">
        <f>IF(F21=0,0,(F28-F29)/F21)</f>
        <v>0</v>
      </c>
      <c r="G30" s="91"/>
    </row>
    <row r="31" spans="1:7" ht="15.75" customHeight="1">
      <c r="A31" s="208" t="s">
        <v>464</v>
      </c>
      <c r="B31" s="207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31" s="114">
        <v>1</v>
      </c>
      <c r="D31" s="286" t="s">
        <v>237</v>
      </c>
      <c r="E31" s="101" t="s">
        <v>238</v>
      </c>
      <c r="F31" s="108">
        <f>IF(F33=0,0,F32/F33)</f>
        <v>0</v>
      </c>
      <c r="G31" s="91"/>
    </row>
    <row r="32" spans="1:17" s="82" customFormat="1" ht="11.25">
      <c r="A32" s="208" t="s">
        <v>465</v>
      </c>
      <c r="B32" s="207" t="str">
        <f t="shared" si="1"/>
        <v>1.2.Качество производимых товаров (оказываемых услуг)    Количество проб, соответствующих нормативам (ед.)</v>
      </c>
      <c r="C32" s="114">
        <v>1</v>
      </c>
      <c r="D32" s="286"/>
      <c r="E32" s="99" t="s">
        <v>303</v>
      </c>
      <c r="F32" s="135">
        <v>0</v>
      </c>
      <c r="G32" s="100"/>
      <c r="I32" s="182"/>
      <c r="O32" s="58"/>
      <c r="P32" s="58"/>
      <c r="Q32" s="58"/>
    </row>
    <row r="33" spans="1:17" s="82" customFormat="1" ht="11.25">
      <c r="A33" s="208" t="s">
        <v>466</v>
      </c>
      <c r="B33" s="207" t="str">
        <f t="shared" si="1"/>
        <v>1.2.Качество производимых товаров (оказываемых услуг)    Фактическое количество проб на системах коммунальной инфраструктуры (ед.)</v>
      </c>
      <c r="C33" s="114">
        <v>1</v>
      </c>
      <c r="D33" s="286"/>
      <c r="E33" s="99" t="s">
        <v>304</v>
      </c>
      <c r="F33" s="135">
        <v>0</v>
      </c>
      <c r="G33" s="100"/>
      <c r="I33" s="182"/>
      <c r="O33" s="58"/>
      <c r="P33" s="58"/>
      <c r="Q33" s="58"/>
    </row>
    <row r="34" spans="1:7" ht="11.25">
      <c r="A34" s="208" t="s">
        <v>467</v>
      </c>
      <c r="B34" s="207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114">
        <v>1</v>
      </c>
      <c r="D34" s="286" t="s">
        <v>239</v>
      </c>
      <c r="E34" s="101" t="s">
        <v>293</v>
      </c>
      <c r="F34" s="102">
        <f>IF(Справочники!I8=0,0,F35/Справочники!I8)</f>
        <v>24</v>
      </c>
      <c r="G34" s="91"/>
    </row>
    <row r="35" spans="1:17" s="82" customFormat="1" ht="11.25">
      <c r="A35" s="208" t="s">
        <v>468</v>
      </c>
      <c r="B35" s="207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35" s="114">
        <v>1</v>
      </c>
      <c r="D35" s="286"/>
      <c r="E35" s="99" t="s">
        <v>305</v>
      </c>
      <c r="F35" s="135">
        <v>2208</v>
      </c>
      <c r="G35" s="100"/>
      <c r="I35" s="182"/>
      <c r="O35" s="58"/>
      <c r="P35" s="58"/>
      <c r="Q35" s="58"/>
    </row>
    <row r="36" spans="3:8" ht="18" customHeight="1">
      <c r="C36" s="114">
        <v>1</v>
      </c>
      <c r="D36" s="294" t="s">
        <v>60</v>
      </c>
      <c r="E36" s="295"/>
      <c r="F36" s="296"/>
      <c r="G36" s="91"/>
      <c r="H36" s="88"/>
    </row>
    <row r="37" spans="1:7" ht="16.5" customHeight="1">
      <c r="A37" s="208" t="s">
        <v>469</v>
      </c>
      <c r="B37" s="207" t="str">
        <f>$D$36&amp;" "&amp;E37</f>
        <v>1.3.Надежность снабжения потребителей товарами (услугами) Аварийность систем коммунальной инфраструктуры (ед./км)</v>
      </c>
      <c r="C37" s="114">
        <v>1</v>
      </c>
      <c r="D37" s="310" t="s">
        <v>294</v>
      </c>
      <c r="E37" s="101" t="s">
        <v>295</v>
      </c>
      <c r="F37" s="177">
        <f>IF(F39=0,0,F38/F39)</f>
        <v>0.1893939393939394</v>
      </c>
      <c r="G37" s="91"/>
    </row>
    <row r="38" spans="1:17" s="82" customFormat="1" ht="15.75" customHeight="1">
      <c r="A38" s="208" t="s">
        <v>470</v>
      </c>
      <c r="B38" s="207" t="str">
        <f aca="true" t="shared" si="2" ref="B38:B68">$D$36&amp;" "&amp;E38</f>
        <v>1.3.Надежность снабжения потребителей товарами (услугами)    Количество аварий на системах коммунальной инфраструктуры (ед.)</v>
      </c>
      <c r="C38" s="114">
        <v>1</v>
      </c>
      <c r="D38" s="311"/>
      <c r="E38" s="99" t="s">
        <v>306</v>
      </c>
      <c r="F38" s="135">
        <v>1</v>
      </c>
      <c r="G38" s="100"/>
      <c r="I38" s="182"/>
      <c r="O38" s="58"/>
      <c r="P38" s="58"/>
      <c r="Q38" s="58"/>
    </row>
    <row r="39" spans="1:17" s="82" customFormat="1" ht="15.75" customHeight="1">
      <c r="A39" s="208" t="s">
        <v>471</v>
      </c>
      <c r="B39" s="207" t="str">
        <f t="shared" si="2"/>
        <v>1.3.Надежность снабжения потребителей товарами (услугами)    Протяженность сетей (всех видов в однотрубном представлении), (км)</v>
      </c>
      <c r="C39" s="114">
        <v>1</v>
      </c>
      <c r="D39" s="311"/>
      <c r="E39" s="75" t="s">
        <v>426</v>
      </c>
      <c r="F39" s="137">
        <v>5.28</v>
      </c>
      <c r="G39" s="100"/>
      <c r="I39" s="182"/>
      <c r="O39" s="58"/>
      <c r="P39" s="58"/>
      <c r="Q39" s="58"/>
    </row>
    <row r="40" spans="1:17" s="82" customFormat="1" ht="15.75" customHeight="1">
      <c r="A40" s="208" t="s">
        <v>40</v>
      </c>
      <c r="B40" s="207" t="str">
        <f t="shared" si="2"/>
        <v>1.3.Надежность снабжения потребителей товарами (услугами) Протяженность напорных сетей (км)</v>
      </c>
      <c r="C40" s="114">
        <v>1</v>
      </c>
      <c r="D40" s="311"/>
      <c r="E40" s="204" t="s">
        <v>370</v>
      </c>
      <c r="F40" s="137">
        <f>SUM(F41:F43)</f>
        <v>0</v>
      </c>
      <c r="G40" s="100"/>
      <c r="I40" s="182"/>
      <c r="O40" s="58"/>
      <c r="P40" s="58"/>
      <c r="Q40" s="58"/>
    </row>
    <row r="41" spans="1:17" s="82" customFormat="1" ht="11.25">
      <c r="A41" s="208" t="s">
        <v>41</v>
      </c>
      <c r="B41" s="207" t="str">
        <f t="shared" si="2"/>
        <v>1.3.Надежность снабжения потребителей товарами (услугами)    Справочно:         диаметр до 500мм (км)</v>
      </c>
      <c r="C41" s="114">
        <v>1</v>
      </c>
      <c r="D41" s="311"/>
      <c r="E41" s="99" t="s">
        <v>308</v>
      </c>
      <c r="F41" s="137">
        <v>0</v>
      </c>
      <c r="G41" s="100"/>
      <c r="H41" s="81"/>
      <c r="I41" s="182"/>
      <c r="O41" s="58"/>
      <c r="P41" s="58"/>
      <c r="Q41" s="58"/>
    </row>
    <row r="42" spans="1:17" s="82" customFormat="1" ht="11.25">
      <c r="A42" s="208" t="s">
        <v>42</v>
      </c>
      <c r="B42" s="207" t="str">
        <f t="shared" si="2"/>
        <v>1.3.Надежность снабжения потребителей товарами (услугами)                             диаметр от 500мм до 1000мм (км)</v>
      </c>
      <c r="C42" s="114">
        <v>1</v>
      </c>
      <c r="D42" s="311"/>
      <c r="E42" s="99" t="s">
        <v>371</v>
      </c>
      <c r="F42" s="137">
        <v>0</v>
      </c>
      <c r="G42" s="100"/>
      <c r="H42" s="81"/>
      <c r="I42" s="182"/>
      <c r="O42" s="58"/>
      <c r="P42" s="58"/>
      <c r="Q42" s="58"/>
    </row>
    <row r="43" spans="1:17" s="82" customFormat="1" ht="11.25">
      <c r="A43" s="208" t="s">
        <v>43</v>
      </c>
      <c r="B43" s="207" t="str">
        <f t="shared" si="2"/>
        <v>1.3.Надежность снабжения потребителей товарами (услугами)                             диаметр от 1000мм (км)</v>
      </c>
      <c r="C43" s="114">
        <v>1</v>
      </c>
      <c r="D43" s="311"/>
      <c r="E43" s="99" t="s">
        <v>178</v>
      </c>
      <c r="F43" s="137">
        <v>0</v>
      </c>
      <c r="G43" s="100"/>
      <c r="H43" s="81"/>
      <c r="I43" s="182"/>
      <c r="O43" s="58"/>
      <c r="P43" s="58"/>
      <c r="Q43" s="58"/>
    </row>
    <row r="44" spans="1:17" s="82" customFormat="1" ht="15.75" customHeight="1">
      <c r="A44" s="208" t="s">
        <v>44</v>
      </c>
      <c r="B44" s="207" t="str">
        <f t="shared" si="2"/>
        <v>1.3.Надежность снабжения потребителей товарами (услугами)    Протяженность безнапорных(самотечных) сетей (км):</v>
      </c>
      <c r="C44" s="114">
        <v>1</v>
      </c>
      <c r="D44" s="311"/>
      <c r="E44" s="99" t="s">
        <v>369</v>
      </c>
      <c r="F44" s="155">
        <v>5.28</v>
      </c>
      <c r="G44" s="100"/>
      <c r="H44" s="81"/>
      <c r="I44" s="182"/>
      <c r="O44" s="58"/>
      <c r="P44" s="58"/>
      <c r="Q44" s="58"/>
    </row>
    <row r="45" spans="1:17" s="82" customFormat="1" ht="11.25">
      <c r="A45" s="208" t="s">
        <v>45</v>
      </c>
      <c r="B45" s="207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45" s="114">
        <v>1</v>
      </c>
      <c r="D45" s="311"/>
      <c r="E45" s="99" t="s">
        <v>310</v>
      </c>
      <c r="F45" s="137">
        <v>5.28</v>
      </c>
      <c r="G45" s="100"/>
      <c r="I45" s="182"/>
      <c r="O45" s="58"/>
      <c r="P45" s="58"/>
      <c r="Q45" s="58"/>
    </row>
    <row r="46" spans="1:17" s="82" customFormat="1" ht="11.25">
      <c r="A46" s="208" t="s">
        <v>46</v>
      </c>
      <c r="B46" s="207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46" s="114">
        <v>1</v>
      </c>
      <c r="D46" s="311"/>
      <c r="E46" s="99" t="s">
        <v>315</v>
      </c>
      <c r="F46" s="137">
        <v>0</v>
      </c>
      <c r="G46" s="100"/>
      <c r="I46" s="182"/>
      <c r="O46" s="58"/>
      <c r="P46" s="58"/>
      <c r="Q46" s="58"/>
    </row>
    <row r="47" spans="1:17" s="82" customFormat="1" ht="11.25">
      <c r="A47" s="208" t="s">
        <v>47</v>
      </c>
      <c r="B47" s="207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47" s="114">
        <v>1</v>
      </c>
      <c r="D47" s="312"/>
      <c r="E47" s="99" t="s">
        <v>193</v>
      </c>
      <c r="F47" s="137">
        <v>0</v>
      </c>
      <c r="G47" s="100"/>
      <c r="I47" s="182"/>
      <c r="O47" s="58"/>
      <c r="P47" s="58"/>
      <c r="Q47" s="58"/>
    </row>
    <row r="48" spans="1:7" ht="15.75" customHeight="1">
      <c r="A48" s="208" t="s">
        <v>472</v>
      </c>
      <c r="B48" s="207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48" s="114">
        <v>1</v>
      </c>
      <c r="D48" s="286" t="s">
        <v>296</v>
      </c>
      <c r="E48" s="101" t="s">
        <v>297</v>
      </c>
      <c r="F48" s="181">
        <f>IF(SUM(I49:I50)=0,0,AVERAGE(I49:I50))</f>
        <v>1</v>
      </c>
      <c r="G48" s="91"/>
    </row>
    <row r="49" spans="1:17" s="82" customFormat="1" ht="11.25">
      <c r="A49" s="208" t="s">
        <v>473</v>
      </c>
      <c r="B49" s="207" t="str">
        <f t="shared" si="2"/>
        <v>1.3.Надежность снабжения потребителей товарами (услугами)              -оборудование транспортировки стоков</v>
      </c>
      <c r="C49" s="114">
        <v>1</v>
      </c>
      <c r="D49" s="286"/>
      <c r="E49" s="99" t="s">
        <v>177</v>
      </c>
      <c r="F49" s="109">
        <f>IF((F58+F52)=0,0,F52/(F58+F52))</f>
        <v>1</v>
      </c>
      <c r="G49" s="100"/>
      <c r="I49" s="58">
        <f>IF(F49&gt;0,F49,"")</f>
        <v>1</v>
      </c>
      <c r="O49" s="58"/>
      <c r="P49" s="58"/>
      <c r="Q49" s="58"/>
    </row>
    <row r="50" spans="1:17" s="82" customFormat="1" ht="11.25">
      <c r="A50" s="208" t="s">
        <v>474</v>
      </c>
      <c r="B50" s="207" t="str">
        <f t="shared" si="2"/>
        <v>1.3.Надежность снабжения потребителей товарами (услугами)              -оборудование системы очистки стоков </v>
      </c>
      <c r="C50" s="114">
        <v>1</v>
      </c>
      <c r="D50" s="286"/>
      <c r="E50" s="99" t="s">
        <v>190</v>
      </c>
      <c r="F50" s="109">
        <f>IF((F59+F53)=0,0,F53/(F59+F53))</f>
        <v>0</v>
      </c>
      <c r="G50" s="100"/>
      <c r="I50" s="58">
        <f>IF(F50&gt;0,F50,"")</f>
      </c>
      <c r="O50" s="58"/>
      <c r="P50" s="58"/>
      <c r="Q50" s="58"/>
    </row>
    <row r="51" spans="1:7" ht="11.25">
      <c r="A51" s="208" t="s">
        <v>475</v>
      </c>
      <c r="B51" s="207" t="str">
        <f t="shared" si="2"/>
        <v>1.3.Надежность снабжения потребителей товарами (услугами) Фактический срок службы оборудования (лет), в том числе:</v>
      </c>
      <c r="C51" s="114">
        <v>1</v>
      </c>
      <c r="D51" s="286"/>
      <c r="E51" s="106" t="s">
        <v>298</v>
      </c>
      <c r="F51" s="110"/>
      <c r="G51" s="91"/>
    </row>
    <row r="52" spans="1:17" s="82" customFormat="1" ht="11.25">
      <c r="A52" s="208" t="s">
        <v>476</v>
      </c>
      <c r="B52" s="207" t="str">
        <f t="shared" si="2"/>
        <v>1.3.Надежность снабжения потребителей товарами (услугами)              -оборудование транспортировки стоков</v>
      </c>
      <c r="C52" s="114">
        <v>1</v>
      </c>
      <c r="D52" s="286"/>
      <c r="E52" s="99" t="s">
        <v>177</v>
      </c>
      <c r="F52" s="135">
        <v>22</v>
      </c>
      <c r="G52" s="100"/>
      <c r="I52" s="182"/>
      <c r="O52" s="58"/>
      <c r="P52" s="58"/>
      <c r="Q52" s="58"/>
    </row>
    <row r="53" spans="1:17" s="82" customFormat="1" ht="11.25">
      <c r="A53" s="208" t="s">
        <v>477</v>
      </c>
      <c r="B53" s="207" t="str">
        <f t="shared" si="2"/>
        <v>1.3.Надежность снабжения потребителей товарами (услугами)              -оборудование системы очистки стоков </v>
      </c>
      <c r="C53" s="114">
        <v>1</v>
      </c>
      <c r="D53" s="286"/>
      <c r="E53" s="99" t="s">
        <v>190</v>
      </c>
      <c r="F53" s="135">
        <v>0</v>
      </c>
      <c r="G53" s="100"/>
      <c r="I53" s="182"/>
      <c r="O53" s="58"/>
      <c r="P53" s="58"/>
      <c r="Q53" s="58"/>
    </row>
    <row r="54" spans="1:7" ht="11.25">
      <c r="A54" s="208" t="s">
        <v>478</v>
      </c>
      <c r="B54" s="207" t="str">
        <f t="shared" si="2"/>
        <v>1.3.Надежность снабжения потребителей товарами (услугами) Нормативный срок службы оборудования (лет), в том числе:</v>
      </c>
      <c r="C54" s="114">
        <v>1</v>
      </c>
      <c r="D54" s="286"/>
      <c r="E54" s="106" t="s">
        <v>299</v>
      </c>
      <c r="F54" s="110"/>
      <c r="G54" s="91"/>
    </row>
    <row r="55" spans="1:17" s="82" customFormat="1" ht="11.25">
      <c r="A55" s="208" t="s">
        <v>479</v>
      </c>
      <c r="B55" s="207" t="str">
        <f t="shared" si="2"/>
        <v>1.3.Надежность снабжения потребителей товарами (услугами)              -оборудование транспортировки стоков</v>
      </c>
      <c r="C55" s="114">
        <v>1</v>
      </c>
      <c r="D55" s="286"/>
      <c r="E55" s="99" t="s">
        <v>177</v>
      </c>
      <c r="F55" s="135">
        <v>5</v>
      </c>
      <c r="G55" s="100"/>
      <c r="I55" s="182"/>
      <c r="O55" s="58"/>
      <c r="P55" s="58"/>
      <c r="Q55" s="58"/>
    </row>
    <row r="56" spans="1:17" s="82" customFormat="1" ht="11.25">
      <c r="A56" s="208" t="s">
        <v>480</v>
      </c>
      <c r="B56" s="207" t="str">
        <f t="shared" si="2"/>
        <v>1.3.Надежность снабжения потребителей товарами (услугами)              -оборудование системы очистки стоков </v>
      </c>
      <c r="C56" s="114">
        <v>1</v>
      </c>
      <c r="D56" s="286"/>
      <c r="E56" s="99" t="s">
        <v>190</v>
      </c>
      <c r="F56" s="135">
        <v>0</v>
      </c>
      <c r="G56" s="100"/>
      <c r="I56" s="182"/>
      <c r="O56" s="58"/>
      <c r="P56" s="58"/>
      <c r="Q56" s="58"/>
    </row>
    <row r="57" spans="1:7" ht="14.25" customHeight="1">
      <c r="A57" s="208" t="s">
        <v>481</v>
      </c>
      <c r="B57" s="207" t="str">
        <f t="shared" si="2"/>
        <v>1.3.Надежность снабжения потребителей товарами (услугами) Возможный остаточный срок службы оборудования (лет), в том числе:</v>
      </c>
      <c r="C57" s="114">
        <v>1</v>
      </c>
      <c r="D57" s="286"/>
      <c r="E57" s="106" t="s">
        <v>300</v>
      </c>
      <c r="F57" s="110"/>
      <c r="G57" s="91"/>
    </row>
    <row r="58" spans="1:17" s="82" customFormat="1" ht="16.5" customHeight="1">
      <c r="A58" s="208" t="s">
        <v>482</v>
      </c>
      <c r="B58" s="207" t="str">
        <f t="shared" si="2"/>
        <v>1.3.Надежность снабжения потребителей товарами (услугами)              -оборудование транспортировки стоков</v>
      </c>
      <c r="C58" s="114">
        <v>1</v>
      </c>
      <c r="D58" s="286"/>
      <c r="E58" s="99" t="s">
        <v>177</v>
      </c>
      <c r="F58" s="135">
        <v>0</v>
      </c>
      <c r="G58" s="100"/>
      <c r="I58" s="182"/>
      <c r="O58" s="58"/>
      <c r="P58" s="58"/>
      <c r="Q58" s="58"/>
    </row>
    <row r="59" spans="1:17" s="82" customFormat="1" ht="14.25" customHeight="1">
      <c r="A59" s="208" t="s">
        <v>483</v>
      </c>
      <c r="B59" s="207" t="str">
        <f t="shared" si="2"/>
        <v>1.3.Надежность снабжения потребителей товарами (услугами)              -оборудование системы очистки стоков </v>
      </c>
      <c r="C59" s="114">
        <v>1</v>
      </c>
      <c r="D59" s="286"/>
      <c r="E59" s="99" t="s">
        <v>190</v>
      </c>
      <c r="F59" s="135">
        <v>0</v>
      </c>
      <c r="G59" s="100"/>
      <c r="I59" s="182"/>
      <c r="O59" s="58"/>
      <c r="P59" s="58"/>
      <c r="Q59" s="58"/>
    </row>
    <row r="60" spans="1:7" ht="15.75" customHeight="1">
      <c r="A60" s="208" t="s">
        <v>484</v>
      </c>
      <c r="B60" s="207" t="str">
        <f t="shared" si="2"/>
        <v>1.3.Надежность снабжения потребителей товарами (услугами) Удельный вес сетей, нуждающихся в замене (%)</v>
      </c>
      <c r="C60" s="114">
        <v>1</v>
      </c>
      <c r="D60" s="286" t="s">
        <v>301</v>
      </c>
      <c r="E60" s="101" t="s">
        <v>302</v>
      </c>
      <c r="F60" s="108">
        <f>IF(F39=0,0,(F61+F65)/F39)</f>
        <v>0.12310606060606061</v>
      </c>
      <c r="G60" s="91"/>
    </row>
    <row r="61" spans="1:17" s="82" customFormat="1" ht="15.75" customHeight="1">
      <c r="A61" s="208" t="s">
        <v>485</v>
      </c>
      <c r="B61" s="207" t="str">
        <f t="shared" si="2"/>
        <v>1.3.Надежность снабжения потребителей товарами (услугами)    Протяженность напорных сетей, нуждающихся в замене (км):</v>
      </c>
      <c r="C61" s="114">
        <v>1</v>
      </c>
      <c r="D61" s="286"/>
      <c r="E61" s="99" t="s">
        <v>307</v>
      </c>
      <c r="F61" s="155">
        <f>SUM(F62:F64)</f>
        <v>0</v>
      </c>
      <c r="G61" s="100"/>
      <c r="H61" s="81"/>
      <c r="I61" s="182"/>
      <c r="O61" s="58"/>
      <c r="P61" s="58"/>
      <c r="Q61" s="58"/>
    </row>
    <row r="62" spans="1:17" s="82" customFormat="1" ht="11.25">
      <c r="A62" s="208" t="s">
        <v>486</v>
      </c>
      <c r="B62" s="207" t="str">
        <f t="shared" si="2"/>
        <v>1.3.Надежность снабжения потребителей товарами (услугами)    Справочно:         диаметр до 500мм (км)</v>
      </c>
      <c r="C62" s="114">
        <v>1</v>
      </c>
      <c r="D62" s="286"/>
      <c r="E62" s="99" t="s">
        <v>308</v>
      </c>
      <c r="F62" s="137">
        <v>0</v>
      </c>
      <c r="G62" s="100"/>
      <c r="H62" s="81"/>
      <c r="I62" s="182"/>
      <c r="O62" s="58"/>
      <c r="P62" s="58"/>
      <c r="Q62" s="58"/>
    </row>
    <row r="63" spans="1:17" s="82" customFormat="1" ht="11.25">
      <c r="A63" s="208" t="s">
        <v>487</v>
      </c>
      <c r="B63" s="207" t="str">
        <f t="shared" si="2"/>
        <v>1.3.Надежность снабжения потребителей товарами (услугами)                             диаметр от 500мм до 1000мм (км)</v>
      </c>
      <c r="C63" s="114">
        <v>1</v>
      </c>
      <c r="D63" s="286"/>
      <c r="E63" s="99" t="s">
        <v>371</v>
      </c>
      <c r="F63" s="137">
        <v>0</v>
      </c>
      <c r="G63" s="100"/>
      <c r="H63" s="81"/>
      <c r="I63" s="182"/>
      <c r="O63" s="58"/>
      <c r="P63" s="58"/>
      <c r="Q63" s="58"/>
    </row>
    <row r="64" spans="1:17" s="82" customFormat="1" ht="11.25">
      <c r="A64" s="208" t="s">
        <v>488</v>
      </c>
      <c r="B64" s="207" t="str">
        <f t="shared" si="2"/>
        <v>1.3.Надежность снабжения потребителей товарами (услугами)                             диаметр от 1000мм (км)</v>
      </c>
      <c r="C64" s="114">
        <v>1</v>
      </c>
      <c r="D64" s="286"/>
      <c r="E64" s="99" t="s">
        <v>178</v>
      </c>
      <c r="F64" s="137">
        <v>0</v>
      </c>
      <c r="G64" s="100"/>
      <c r="H64" s="81"/>
      <c r="I64" s="182"/>
      <c r="O64" s="58"/>
      <c r="P64" s="58"/>
      <c r="Q64" s="58"/>
    </row>
    <row r="65" spans="1:17" s="82" customFormat="1" ht="15.75" customHeight="1">
      <c r="A65" s="208" t="s">
        <v>489</v>
      </c>
      <c r="B65" s="207" t="str">
        <f t="shared" si="2"/>
        <v>1.3.Надежность снабжения потребителей товарами (услугами)    Протяженность безнапорных(самотечных) сетей, нуждающихся в замене (км):</v>
      </c>
      <c r="C65" s="114">
        <v>1</v>
      </c>
      <c r="D65" s="286"/>
      <c r="E65" s="99" t="s">
        <v>309</v>
      </c>
      <c r="F65" s="155">
        <v>0.65</v>
      </c>
      <c r="G65" s="100"/>
      <c r="H65" s="81"/>
      <c r="I65" s="182"/>
      <c r="O65" s="58"/>
      <c r="P65" s="58"/>
      <c r="Q65" s="58"/>
    </row>
    <row r="66" spans="1:17" s="82" customFormat="1" ht="11.25">
      <c r="A66" s="208" t="s">
        <v>490</v>
      </c>
      <c r="B66" s="207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66" s="114">
        <v>1</v>
      </c>
      <c r="D66" s="286"/>
      <c r="E66" s="99" t="s">
        <v>310</v>
      </c>
      <c r="F66" s="137">
        <v>0.65</v>
      </c>
      <c r="G66" s="100"/>
      <c r="I66" s="182"/>
      <c r="O66" s="58"/>
      <c r="P66" s="58"/>
      <c r="Q66" s="58"/>
    </row>
    <row r="67" spans="1:17" s="82" customFormat="1" ht="11.25">
      <c r="A67" s="208" t="s">
        <v>491</v>
      </c>
      <c r="B67" s="207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67" s="114">
        <v>1</v>
      </c>
      <c r="D67" s="286"/>
      <c r="E67" s="99" t="s">
        <v>315</v>
      </c>
      <c r="F67" s="137">
        <v>0</v>
      </c>
      <c r="G67" s="100"/>
      <c r="I67" s="182"/>
      <c r="O67" s="58"/>
      <c r="P67" s="58"/>
      <c r="Q67" s="58"/>
    </row>
    <row r="68" spans="1:17" s="82" customFormat="1" ht="11.25">
      <c r="A68" s="208" t="s">
        <v>492</v>
      </c>
      <c r="B68" s="207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68" s="114">
        <v>1</v>
      </c>
      <c r="D68" s="286"/>
      <c r="E68" s="99" t="s">
        <v>193</v>
      </c>
      <c r="F68" s="137">
        <v>0</v>
      </c>
      <c r="G68" s="100"/>
      <c r="I68" s="182"/>
      <c r="O68" s="58"/>
      <c r="P68" s="58"/>
      <c r="Q68" s="58"/>
    </row>
    <row r="69" spans="3:8" ht="17.25" customHeight="1">
      <c r="C69" s="114">
        <v>1</v>
      </c>
      <c r="D69" s="294" t="s">
        <v>61</v>
      </c>
      <c r="E69" s="295"/>
      <c r="F69" s="296"/>
      <c r="G69" s="91"/>
      <c r="H69" s="88"/>
    </row>
    <row r="70" spans="1:7" ht="15.75" customHeight="1">
      <c r="A70" s="208" t="s">
        <v>493</v>
      </c>
      <c r="B70" s="207" t="str">
        <f>$D$69&amp;" "&amp;E70</f>
        <v>1.4.Доступность товаров и услуг для потребителей Доля расходов на оплату услуг в совокупном доходе населения (%)</v>
      </c>
      <c r="C70" s="114">
        <v>1</v>
      </c>
      <c r="D70" s="286" t="s">
        <v>184</v>
      </c>
      <c r="E70" s="101" t="s">
        <v>185</v>
      </c>
      <c r="F70" s="108">
        <f>IF(F72=0,0,F71/F72)</f>
        <v>0</v>
      </c>
      <c r="G70" s="91"/>
    </row>
    <row r="71" spans="1:17" s="82" customFormat="1" ht="11.25">
      <c r="A71" s="208" t="s">
        <v>494</v>
      </c>
      <c r="B71" s="207" t="str">
        <f>$D$69&amp;" "&amp;E71</f>
        <v>1.4.Доступность товаров и услуг для потребителей    Среднемесячный платеж населения за услуги водоотведения (руб.)</v>
      </c>
      <c r="C71" s="114">
        <v>1</v>
      </c>
      <c r="D71" s="286"/>
      <c r="E71" s="75" t="s">
        <v>372</v>
      </c>
      <c r="F71" s="137">
        <v>0</v>
      </c>
      <c r="G71" s="100"/>
      <c r="I71" s="182"/>
      <c r="O71" s="58"/>
      <c r="P71" s="58"/>
      <c r="Q71" s="58"/>
    </row>
    <row r="72" spans="1:17" s="82" customFormat="1" ht="12" thickBot="1">
      <c r="A72" s="208" t="s">
        <v>495</v>
      </c>
      <c r="B72" s="207" t="str">
        <f>$D$69&amp;" "&amp;E72</f>
        <v>1.4.Доступность товаров и услуг для потребителей    Денежные доходы населения, средние на человека (руб.)</v>
      </c>
      <c r="C72" s="114">
        <v>1</v>
      </c>
      <c r="D72" s="293"/>
      <c r="E72" s="148" t="s">
        <v>219</v>
      </c>
      <c r="F72" s="156">
        <v>14940</v>
      </c>
      <c r="G72" s="100"/>
      <c r="I72" s="182"/>
      <c r="O72" s="58"/>
      <c r="P72" s="58"/>
      <c r="Q72" s="58"/>
    </row>
    <row r="73" spans="1:7" ht="11.25">
      <c r="A73" s="208"/>
      <c r="C73" s="96"/>
      <c r="D73" s="146"/>
      <c r="E73" s="149"/>
      <c r="F73" s="147"/>
      <c r="G73" s="91"/>
    </row>
    <row r="74" spans="1:7" ht="11.25">
      <c r="A74" s="208"/>
      <c r="C74" s="150"/>
      <c r="D74" s="151"/>
      <c r="E74" s="152"/>
      <c r="F74" s="153"/>
      <c r="G74" s="154"/>
    </row>
    <row r="75" ht="11.25">
      <c r="A75" s="208"/>
    </row>
    <row r="76" ht="11.25">
      <c r="A76" s="208"/>
    </row>
    <row r="77" ht="11.25">
      <c r="A77" s="208"/>
    </row>
    <row r="78" ht="11.25">
      <c r="A78" s="208"/>
    </row>
    <row r="79" ht="11.25">
      <c r="A79" s="208"/>
    </row>
    <row r="80" ht="11.25">
      <c r="A80" s="208"/>
    </row>
    <row r="81" ht="11.25">
      <c r="A81" s="208"/>
    </row>
    <row r="82" ht="11.25">
      <c r="A82" s="208"/>
    </row>
    <row r="83" ht="11.25">
      <c r="A83" s="208"/>
    </row>
    <row r="84" ht="11.25">
      <c r="A84" s="208"/>
    </row>
    <row r="85" ht="11.25">
      <c r="A85" s="208"/>
    </row>
    <row r="86" ht="11.25">
      <c r="A86" s="208"/>
    </row>
    <row r="87" ht="11.25">
      <c r="A87" s="208"/>
    </row>
    <row r="88" ht="11.25">
      <c r="A88" s="208"/>
    </row>
    <row r="89" ht="11.25">
      <c r="A89" s="208"/>
    </row>
    <row r="90" ht="11.25">
      <c r="A90" s="208"/>
    </row>
    <row r="91" ht="11.25">
      <c r="A91" s="208"/>
    </row>
    <row r="92" ht="11.25">
      <c r="A92" s="208"/>
    </row>
    <row r="93" ht="11.25">
      <c r="A93" s="208"/>
    </row>
    <row r="94" ht="11.25">
      <c r="A94" s="208"/>
    </row>
    <row r="95" ht="11.25">
      <c r="A95" s="208"/>
    </row>
    <row r="96" ht="11.25">
      <c r="A96" s="208"/>
    </row>
    <row r="97" ht="11.25">
      <c r="A97" s="208"/>
    </row>
    <row r="98" ht="11.25">
      <c r="A98" s="208"/>
    </row>
    <row r="99" ht="11.25">
      <c r="A99" s="208"/>
    </row>
    <row r="100" ht="11.25">
      <c r="A100" s="208"/>
    </row>
    <row r="101" ht="11.25">
      <c r="A101" s="208"/>
    </row>
    <row r="102" ht="11.25">
      <c r="A102" s="208"/>
    </row>
    <row r="103" ht="11.25">
      <c r="A103" s="208"/>
    </row>
    <row r="104" ht="11.25">
      <c r="A104" s="208"/>
    </row>
    <row r="105" ht="11.25">
      <c r="A105" s="208"/>
    </row>
    <row r="106" ht="11.25">
      <c r="A106" s="208"/>
    </row>
    <row r="107" ht="11.25">
      <c r="A107" s="208"/>
    </row>
    <row r="108" ht="11.25">
      <c r="A108" s="208"/>
    </row>
    <row r="109" ht="11.25">
      <c r="A109" s="208"/>
    </row>
    <row r="110" ht="11.25">
      <c r="A110" s="208"/>
    </row>
    <row r="111" ht="11.25">
      <c r="A111" s="208"/>
    </row>
    <row r="112" ht="11.25">
      <c r="A112" s="208"/>
    </row>
    <row r="113" ht="11.25">
      <c r="A113" s="208"/>
    </row>
    <row r="114" ht="11.25">
      <c r="A114" s="208"/>
    </row>
    <row r="115" ht="11.25">
      <c r="A115" s="208"/>
    </row>
    <row r="116" ht="11.25">
      <c r="A116" s="208"/>
    </row>
    <row r="117" ht="11.25">
      <c r="A117" s="208"/>
    </row>
    <row r="118" ht="11.25">
      <c r="A118" s="208"/>
    </row>
    <row r="119" ht="11.25">
      <c r="A119" s="208"/>
    </row>
    <row r="120" ht="11.25">
      <c r="A120" s="208"/>
    </row>
    <row r="121" ht="11.25">
      <c r="A121" s="208"/>
    </row>
    <row r="122" ht="11.25">
      <c r="A122" s="208"/>
    </row>
    <row r="123" ht="11.25">
      <c r="A123" s="208"/>
    </row>
    <row r="124" ht="11.25">
      <c r="A124" s="208"/>
    </row>
    <row r="125" ht="11.25">
      <c r="A125" s="208"/>
    </row>
    <row r="126" ht="11.25">
      <c r="A126" s="208"/>
    </row>
  </sheetData>
  <sheetProtection password="FA9C" sheet="1" scenarios="1" formatColumns="0" formatRows="0"/>
  <mergeCells count="16">
    <mergeCell ref="F7:G11"/>
    <mergeCell ref="D20:F20"/>
    <mergeCell ref="D48:D59"/>
    <mergeCell ref="D28:D30"/>
    <mergeCell ref="D27:F27"/>
    <mergeCell ref="D37:D47"/>
    <mergeCell ref="D60:D68"/>
    <mergeCell ref="D14:F14"/>
    <mergeCell ref="D15:F15"/>
    <mergeCell ref="D70:D72"/>
    <mergeCell ref="D69:F69"/>
    <mergeCell ref="D36:F36"/>
    <mergeCell ref="D31:D33"/>
    <mergeCell ref="D34:D35"/>
    <mergeCell ref="D16:F16"/>
    <mergeCell ref="D22:D26"/>
  </mergeCells>
  <printOptions horizontalCentered="1"/>
  <pageMargins left="0.4330708661417323" right="0.2362204724409449" top="0.2362204724409449" bottom="0.2362204724409449" header="0.2362204724409449" footer="0.2362204724409449"/>
  <pageSetup fitToHeight="0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36"/>
  <sheetViews>
    <sheetView zoomScalePageLayoutView="0" workbookViewId="0" topLeftCell="C7">
      <selection activeCell="F22" sqref="F22:F31 F37 F57:F58 F60:F61 F63:F64 F66:F73 F87:F88 F93"/>
    </sheetView>
  </sheetViews>
  <sheetFormatPr defaultColWidth="9.140625" defaultRowHeight="11.25"/>
  <cols>
    <col min="1" max="1" width="11.28125" style="205" hidden="1" customWidth="1"/>
    <col min="2" max="2" width="18.421875" style="185" hidden="1" customWidth="1"/>
    <col min="3" max="3" width="4.00390625" style="123" customWidth="1"/>
    <col min="4" max="4" width="6.28125" style="123" customWidth="1"/>
    <col min="5" max="5" width="96.28125" style="123" customWidth="1"/>
    <col min="6" max="6" width="29.00390625" style="124" customWidth="1"/>
    <col min="7" max="7" width="11.00390625" style="123" customWidth="1"/>
    <col min="8" max="8" width="4.00390625" style="122" customWidth="1"/>
    <col min="9" max="9" width="9.140625" style="185" customWidth="1"/>
    <col min="10" max="14" width="9.140625" style="123" customWidth="1"/>
    <col min="15" max="17" width="9.140625" style="185" customWidth="1"/>
    <col min="18" max="16384" width="9.140625" style="123" customWidth="1"/>
  </cols>
  <sheetData>
    <row r="1" spans="1:17" s="119" customFormat="1" ht="4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  <c r="F1" s="120"/>
      <c r="H1" s="121"/>
      <c r="I1" s="185"/>
      <c r="O1" s="185"/>
      <c r="P1" s="185"/>
      <c r="Q1" s="185"/>
    </row>
    <row r="2" spans="1:17" s="119" customFormat="1" ht="11.25" hidden="1">
      <c r="A2" s="57"/>
      <c r="B2" s="59" t="str">
        <f>oktmo_n</f>
        <v>05714000</v>
      </c>
      <c r="F2" s="120"/>
      <c r="H2" s="121"/>
      <c r="I2" s="185"/>
      <c r="O2" s="185"/>
      <c r="P2" s="185"/>
      <c r="Q2" s="185"/>
    </row>
    <row r="3" spans="1:17" s="119" customFormat="1" ht="25.5" hidden="1">
      <c r="A3" s="57" t="str">
        <f>Справочники!F8</f>
        <v>III квартал</v>
      </c>
      <c r="B3" s="58"/>
      <c r="F3" s="120"/>
      <c r="H3" s="121"/>
      <c r="I3" s="185"/>
      <c r="O3" s="188">
        <v>1</v>
      </c>
      <c r="P3" s="188" t="s">
        <v>127</v>
      </c>
      <c r="Q3" s="188" t="str">
        <f>Справочники!F5</f>
        <v>Приморский край</v>
      </c>
    </row>
    <row r="4" spans="1:17" s="119" customFormat="1" ht="25.5" hidden="1">
      <c r="A4" s="57">
        <f>Справочники!G8</f>
        <v>2011</v>
      </c>
      <c r="B4" s="58"/>
      <c r="F4" s="120"/>
      <c r="H4" s="121"/>
      <c r="I4" s="185"/>
      <c r="O4" s="188">
        <v>2</v>
      </c>
      <c r="P4" s="188" t="s">
        <v>128</v>
      </c>
      <c r="Q4" s="188" t="str">
        <f>Справочники!F8</f>
        <v>III квартал</v>
      </c>
    </row>
    <row r="5" spans="1:17" s="119" customFormat="1" ht="12.75" customHeight="1" hidden="1">
      <c r="A5" s="57" t="str">
        <f>org_n</f>
        <v>ООО "Инфраструктура"</v>
      </c>
      <c r="B5" s="58">
        <f>fil</f>
        <v>0</v>
      </c>
      <c r="F5" s="120"/>
      <c r="H5" s="121"/>
      <c r="I5" s="185"/>
      <c r="O5" s="188">
        <v>3</v>
      </c>
      <c r="P5" s="188" t="s">
        <v>129</v>
      </c>
      <c r="Q5" s="188">
        <f>Справочники!G8</f>
        <v>2011</v>
      </c>
    </row>
    <row r="6" spans="1:17" s="119" customFormat="1" ht="51" hidden="1">
      <c r="A6" s="57" t="str">
        <f>inn</f>
        <v>2536035577</v>
      </c>
      <c r="B6" s="58" t="str">
        <f>kpp</f>
        <v>250802002</v>
      </c>
      <c r="F6" s="120"/>
      <c r="H6" s="121"/>
      <c r="I6" s="185"/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s="119" customFormat="1" ht="25.5">
      <c r="A7" s="205"/>
      <c r="B7" s="185"/>
      <c r="F7" s="319" t="s">
        <v>57</v>
      </c>
      <c r="G7" s="320"/>
      <c r="H7" s="121"/>
      <c r="I7" s="185"/>
      <c r="O7" s="188">
        <v>5</v>
      </c>
      <c r="P7" s="188" t="s">
        <v>450</v>
      </c>
      <c r="Q7" s="188" t="str">
        <f>oktmo_n</f>
        <v>05714000</v>
      </c>
    </row>
    <row r="8" spans="1:17" s="119" customFormat="1" ht="38.25">
      <c r="A8" s="205"/>
      <c r="B8" s="185"/>
      <c r="F8" s="321"/>
      <c r="G8" s="322"/>
      <c r="H8" s="121"/>
      <c r="I8" s="185"/>
      <c r="O8" s="188">
        <v>6</v>
      </c>
      <c r="P8" s="188" t="s">
        <v>451</v>
      </c>
      <c r="Q8" s="199" t="str">
        <f>org_n</f>
        <v>ООО "Инфраструктура"</v>
      </c>
    </row>
    <row r="9" spans="1:17" s="119" customFormat="1" ht="25.5">
      <c r="A9" s="205"/>
      <c r="B9" s="185"/>
      <c r="F9" s="321"/>
      <c r="G9" s="322"/>
      <c r="H9" s="121"/>
      <c r="I9" s="185"/>
      <c r="O9" s="188">
        <v>7</v>
      </c>
      <c r="P9" s="188" t="s">
        <v>452</v>
      </c>
      <c r="Q9" s="188" t="str">
        <f>inn</f>
        <v>2536035577</v>
      </c>
    </row>
    <row r="10" spans="1:17" s="119" customFormat="1" ht="25.5">
      <c r="A10" s="205"/>
      <c r="B10" s="185"/>
      <c r="F10" s="321"/>
      <c r="G10" s="322"/>
      <c r="H10" s="121"/>
      <c r="I10" s="185"/>
      <c r="O10" s="188">
        <v>8</v>
      </c>
      <c r="P10" s="199" t="s">
        <v>453</v>
      </c>
      <c r="Q10" s="188" t="str">
        <f>kpp</f>
        <v>250802002</v>
      </c>
    </row>
    <row r="11" spans="1:17" s="119" customFormat="1" ht="12.75">
      <c r="A11" s="205"/>
      <c r="B11" s="185"/>
      <c r="F11" s="323"/>
      <c r="G11" s="324"/>
      <c r="H11" s="121"/>
      <c r="I11" s="185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15:17" ht="89.25"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1:17" s="89" customFormat="1" ht="12.75">
      <c r="A13" s="182"/>
      <c r="B13" s="58"/>
      <c r="C13" s="83"/>
      <c r="D13" s="84"/>
      <c r="E13" s="85"/>
      <c r="F13" s="86"/>
      <c r="G13" s="87"/>
      <c r="H13" s="88"/>
      <c r="I13" s="58"/>
      <c r="O13" s="188">
        <v>11</v>
      </c>
      <c r="P13" s="188" t="s">
        <v>131</v>
      </c>
      <c r="Q13" s="188">
        <f>fil</f>
        <v>0</v>
      </c>
    </row>
    <row r="14" spans="1:17" s="89" customFormat="1" ht="14.25" customHeight="1">
      <c r="A14" s="182"/>
      <c r="B14" s="58"/>
      <c r="C14" s="90"/>
      <c r="D14" s="287" t="str">
        <f>"Отчетные данные о выполнении инвестиционной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водоотведения за III квартал 2011 года</v>
      </c>
      <c r="E14" s="288"/>
      <c r="F14" s="289"/>
      <c r="G14" s="91"/>
      <c r="H14" s="88"/>
      <c r="I14" s="182"/>
      <c r="O14" s="58"/>
      <c r="P14" s="58"/>
      <c r="Q14" s="58"/>
    </row>
    <row r="15" spans="1:17" s="89" customFormat="1" ht="15" customHeight="1">
      <c r="A15" s="182"/>
      <c r="B15" s="58"/>
      <c r="C15" s="90"/>
      <c r="D15" s="290" t="str">
        <f>"Муниципальное образование: "&amp;IF(B1="","",B1)</f>
        <v>Муниципальное образование: Находкинский городской округ</v>
      </c>
      <c r="E15" s="291"/>
      <c r="F15" s="292"/>
      <c r="G15" s="91"/>
      <c r="H15" s="88"/>
      <c r="I15" s="186"/>
      <c r="J15" s="184"/>
      <c r="K15" s="184"/>
      <c r="O15" s="58"/>
      <c r="P15" s="58"/>
      <c r="Q15" s="58"/>
    </row>
    <row r="16" spans="1:17" s="89" customFormat="1" ht="15" customHeight="1">
      <c r="A16" s="182"/>
      <c r="B16" s="58"/>
      <c r="C16" s="90"/>
      <c r="D16" s="297" t="str">
        <f>"Название организации: "&amp;IF(B5=0,A5,A5&amp;" ("&amp;B5&amp;")")</f>
        <v>Название организации: ООО "Инфраструктура"</v>
      </c>
      <c r="E16" s="298" t="s">
        <v>172</v>
      </c>
      <c r="F16" s="299"/>
      <c r="G16" s="91"/>
      <c r="H16" s="88"/>
      <c r="I16" s="182"/>
      <c r="O16" s="58"/>
      <c r="P16" s="58"/>
      <c r="Q16" s="58"/>
    </row>
    <row r="17" spans="1:17" s="89" customFormat="1" ht="12" thickBot="1">
      <c r="A17" s="182"/>
      <c r="B17" s="58"/>
      <c r="C17" s="90"/>
      <c r="D17" s="92"/>
      <c r="E17" s="37"/>
      <c r="F17" s="93"/>
      <c r="G17" s="91"/>
      <c r="H17" s="88"/>
      <c r="I17" s="58"/>
      <c r="O17" s="58"/>
      <c r="P17" s="58"/>
      <c r="Q17" s="58"/>
    </row>
    <row r="18" spans="1:17" s="126" customFormat="1" ht="33" customHeight="1">
      <c r="A18" s="206"/>
      <c r="B18" s="59"/>
      <c r="C18" s="127"/>
      <c r="D18" s="35" t="s">
        <v>228</v>
      </c>
      <c r="E18" s="94" t="s">
        <v>229</v>
      </c>
      <c r="F18" s="36" t="s">
        <v>230</v>
      </c>
      <c r="G18" s="128"/>
      <c r="H18" s="125"/>
      <c r="I18" s="59"/>
      <c r="O18" s="59"/>
      <c r="P18" s="59"/>
      <c r="Q18" s="59"/>
    </row>
    <row r="19" spans="1:17" s="126" customFormat="1" ht="12.75" customHeight="1" thickBot="1">
      <c r="A19" s="206"/>
      <c r="B19" s="59"/>
      <c r="C19" s="127"/>
      <c r="D19" s="76">
        <v>1</v>
      </c>
      <c r="E19" s="95">
        <v>2</v>
      </c>
      <c r="F19" s="74">
        <v>3</v>
      </c>
      <c r="G19" s="128"/>
      <c r="H19" s="125"/>
      <c r="I19" s="59"/>
      <c r="O19" s="59"/>
      <c r="P19" s="59"/>
      <c r="Q19" s="59"/>
    </row>
    <row r="20" spans="1:17" s="126" customFormat="1" ht="12.75" customHeight="1" thickTop="1">
      <c r="A20" s="206"/>
      <c r="B20" s="59"/>
      <c r="C20" s="127"/>
      <c r="D20" s="294" t="s">
        <v>63</v>
      </c>
      <c r="E20" s="295"/>
      <c r="F20" s="296"/>
      <c r="G20" s="128"/>
      <c r="H20" s="125"/>
      <c r="I20" s="59"/>
      <c r="O20" s="59"/>
      <c r="P20" s="59"/>
      <c r="Q20" s="59"/>
    </row>
    <row r="21" spans="1:17" s="192" customFormat="1" ht="12.75" customHeight="1">
      <c r="A21" s="206" t="s">
        <v>132</v>
      </c>
      <c r="B21" s="207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14">
        <v>1</v>
      </c>
      <c r="D21" s="327" t="s">
        <v>133</v>
      </c>
      <c r="E21" s="101" t="s">
        <v>295</v>
      </c>
      <c r="F21" s="189">
        <f>IF(F23=0,0,F22/F23)</f>
        <v>0.1893939393939394</v>
      </c>
      <c r="G21" s="190"/>
      <c r="H21" s="191"/>
      <c r="I21" s="59"/>
      <c r="O21" s="59"/>
      <c r="P21" s="59"/>
      <c r="Q21" s="59"/>
    </row>
    <row r="22" spans="1:17" s="192" customFormat="1" ht="12.75" customHeight="1">
      <c r="A22" s="206" t="s">
        <v>134</v>
      </c>
      <c r="B22" s="207" t="str">
        <f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14">
        <v>1</v>
      </c>
      <c r="D22" s="328"/>
      <c r="E22" s="193" t="s">
        <v>306</v>
      </c>
      <c r="F22" s="240">
        <f>Производственная!F38</f>
        <v>1</v>
      </c>
      <c r="G22" s="190"/>
      <c r="H22" s="191"/>
      <c r="I22" s="59"/>
      <c r="O22" s="59"/>
      <c r="P22" s="59"/>
      <c r="Q22" s="59"/>
    </row>
    <row r="23" spans="1:17" s="197" customFormat="1" ht="14.25" customHeight="1">
      <c r="A23" s="206" t="s">
        <v>135</v>
      </c>
      <c r="B23" s="207" t="str">
        <f>$D$20&amp;" "&amp;E23</f>
        <v>2.1. Надежность снабжения потребителей товарами (услугами)    Протяженность сетей (всех видов в однотрубном представлении), (км)</v>
      </c>
      <c r="C23" s="114">
        <v>1</v>
      </c>
      <c r="D23" s="328"/>
      <c r="E23" s="194" t="s">
        <v>426</v>
      </c>
      <c r="F23" s="241">
        <f>Производственная!F39</f>
        <v>5.28</v>
      </c>
      <c r="G23" s="195"/>
      <c r="H23" s="196"/>
      <c r="I23" s="58"/>
      <c r="O23" s="58"/>
      <c r="P23" s="58"/>
      <c r="Q23" s="58"/>
    </row>
    <row r="24" spans="1:17" s="197" customFormat="1" ht="14.25" customHeight="1">
      <c r="A24" s="206" t="s">
        <v>48</v>
      </c>
      <c r="B24" s="207" t="str">
        <f aca="true" t="shared" si="0" ref="B24:B31">$D$20&amp;" "&amp;E24</f>
        <v>2.1. Надежность снабжения потребителей товарами (услугами) Протяженность напорных сетей (км)</v>
      </c>
      <c r="C24" s="114">
        <v>1</v>
      </c>
      <c r="D24" s="328"/>
      <c r="E24" s="204" t="s">
        <v>370</v>
      </c>
      <c r="F24" s="241">
        <f>Производственная!F40</f>
        <v>0</v>
      </c>
      <c r="G24" s="195"/>
      <c r="H24" s="196"/>
      <c r="I24" s="58"/>
      <c r="O24" s="58"/>
      <c r="P24" s="58"/>
      <c r="Q24" s="58"/>
    </row>
    <row r="25" spans="1:17" s="82" customFormat="1" ht="11.25">
      <c r="A25" s="206" t="s">
        <v>49</v>
      </c>
      <c r="B25" s="207" t="str">
        <f t="shared" si="0"/>
        <v>2.1. Надежность снабжения потребителей товарами (услугами)    Справочно:         диаметр до 500мм (км)</v>
      </c>
      <c r="C25" s="114">
        <v>1</v>
      </c>
      <c r="D25" s="328"/>
      <c r="E25" s="99" t="s">
        <v>308</v>
      </c>
      <c r="F25" s="241">
        <f>Производственная!F41</f>
        <v>0</v>
      </c>
      <c r="G25" s="198">
        <v>56</v>
      </c>
      <c r="H25" s="81"/>
      <c r="I25" s="182"/>
      <c r="J25" s="81"/>
      <c r="K25" s="81"/>
      <c r="L25" s="81"/>
      <c r="O25" s="58"/>
      <c r="P25" s="58"/>
      <c r="Q25" s="58"/>
    </row>
    <row r="26" spans="1:17" s="82" customFormat="1" ht="11.25">
      <c r="A26" s="206" t="s">
        <v>50</v>
      </c>
      <c r="B26" s="207" t="str">
        <f t="shared" si="0"/>
        <v>2.1. Надежность снабжения потребителей товарами (услугами)                             диаметр от 500мм до 1000мм (км)</v>
      </c>
      <c r="C26" s="96">
        <v>1</v>
      </c>
      <c r="D26" s="328"/>
      <c r="E26" s="99" t="s">
        <v>371</v>
      </c>
      <c r="F26" s="241">
        <f>Производственная!F42</f>
        <v>0</v>
      </c>
      <c r="G26" s="198">
        <v>57</v>
      </c>
      <c r="H26" s="81"/>
      <c r="I26" s="182"/>
      <c r="J26" s="81"/>
      <c r="K26" s="81"/>
      <c r="L26" s="81"/>
      <c r="O26" s="58"/>
      <c r="P26" s="58"/>
      <c r="Q26" s="58"/>
    </row>
    <row r="27" spans="1:17" s="82" customFormat="1" ht="11.25">
      <c r="A27" s="206" t="s">
        <v>51</v>
      </c>
      <c r="B27" s="207" t="str">
        <f t="shared" si="0"/>
        <v>2.1. Надежность снабжения потребителей товарами (услугами)                             диаметр от 1000мм (км)</v>
      </c>
      <c r="C27" s="96">
        <v>1</v>
      </c>
      <c r="D27" s="328"/>
      <c r="E27" s="99" t="s">
        <v>178</v>
      </c>
      <c r="F27" s="241">
        <f>Производственная!F43</f>
        <v>0</v>
      </c>
      <c r="G27" s="198">
        <v>58</v>
      </c>
      <c r="H27" s="81"/>
      <c r="I27" s="182"/>
      <c r="J27" s="81"/>
      <c r="K27" s="81"/>
      <c r="L27" s="81"/>
      <c r="O27" s="58"/>
      <c r="P27" s="58"/>
      <c r="Q27" s="58"/>
    </row>
    <row r="28" spans="1:17" s="82" customFormat="1" ht="15.75" customHeight="1">
      <c r="A28" s="206" t="s">
        <v>52</v>
      </c>
      <c r="B28" s="207" t="str">
        <f t="shared" si="0"/>
        <v>2.1. Надежность снабжения потребителей товарами (услугами)    Протяженность безнапорных(самотечных) сетей (км):</v>
      </c>
      <c r="C28" s="96">
        <v>1</v>
      </c>
      <c r="D28" s="328"/>
      <c r="E28" s="99" t="s">
        <v>369</v>
      </c>
      <c r="F28" s="241">
        <f>Производственная!F44</f>
        <v>5.28</v>
      </c>
      <c r="G28" s="198">
        <v>59</v>
      </c>
      <c r="H28" s="81"/>
      <c r="I28" s="182"/>
      <c r="J28" s="81"/>
      <c r="K28" s="81"/>
      <c r="L28" s="81"/>
      <c r="O28" s="58"/>
      <c r="P28" s="58"/>
      <c r="Q28" s="58"/>
    </row>
    <row r="29" spans="1:17" s="82" customFormat="1" ht="11.25">
      <c r="A29" s="206" t="s">
        <v>53</v>
      </c>
      <c r="B29" s="207" t="str">
        <f t="shared" si="0"/>
        <v>2.1. Надежность снабжения потребителей товарами (услугами)    Справочно:         диаметр до 500мм или сопоставимое сечение (км)</v>
      </c>
      <c r="C29" s="96">
        <v>1</v>
      </c>
      <c r="D29" s="328"/>
      <c r="E29" s="99" t="s">
        <v>310</v>
      </c>
      <c r="F29" s="241">
        <f>Производственная!F45</f>
        <v>5.28</v>
      </c>
      <c r="G29" s="198">
        <v>60</v>
      </c>
      <c r="I29" s="182"/>
      <c r="O29" s="58"/>
      <c r="P29" s="58"/>
      <c r="Q29" s="58"/>
    </row>
    <row r="30" spans="1:17" s="82" customFormat="1" ht="11.25">
      <c r="A30" s="206" t="s">
        <v>54</v>
      </c>
      <c r="B30" s="207" t="str">
        <f t="shared" si="0"/>
        <v>2.1. Надежность снабжения потребителей товарами (услугами)                             диаметр от 500мм до 1000мм или сопоставимое сечение (км)</v>
      </c>
      <c r="C30" s="96">
        <v>1</v>
      </c>
      <c r="D30" s="328"/>
      <c r="E30" s="99" t="s">
        <v>315</v>
      </c>
      <c r="F30" s="241">
        <f>Производственная!F46</f>
        <v>0</v>
      </c>
      <c r="G30" s="198">
        <v>61</v>
      </c>
      <c r="I30" s="182"/>
      <c r="O30" s="58"/>
      <c r="P30" s="58"/>
      <c r="Q30" s="58"/>
    </row>
    <row r="31" spans="1:17" s="82" customFormat="1" ht="11.25">
      <c r="A31" s="206" t="s">
        <v>55</v>
      </c>
      <c r="B31" s="207" t="str">
        <f t="shared" si="0"/>
        <v>2.1. Надежность снабжения потребителей товарами (услугами)                             диаметр от 1000мм или сопоставимое сечение (км)</v>
      </c>
      <c r="C31" s="96">
        <v>1</v>
      </c>
      <c r="D31" s="329"/>
      <c r="E31" s="99" t="s">
        <v>193</v>
      </c>
      <c r="F31" s="241">
        <f>Производственная!F47</f>
        <v>0</v>
      </c>
      <c r="G31" s="198">
        <v>62</v>
      </c>
      <c r="I31" s="182"/>
      <c r="O31" s="58"/>
      <c r="P31" s="58"/>
      <c r="Q31" s="58"/>
    </row>
    <row r="32" spans="1:17" s="89" customFormat="1" ht="11.25">
      <c r="A32" s="182" t="s">
        <v>496</v>
      </c>
      <c r="B32" s="207" t="str">
        <f>$D$20&amp;" "&amp;E32</f>
        <v>2.1. Надежность снабжения потребителей товарами (услугами) Перебои в снабжении потребителей (часов на потребителя)</v>
      </c>
      <c r="C32" s="96">
        <v>1</v>
      </c>
      <c r="D32" s="316" t="s">
        <v>220</v>
      </c>
      <c r="E32" s="97" t="s">
        <v>221</v>
      </c>
      <c r="F32" s="98">
        <f>IF(F34=0,0,(F33*F34)/F35)</f>
        <v>0</v>
      </c>
      <c r="G32" s="198">
        <v>21</v>
      </c>
      <c r="H32" s="88"/>
      <c r="I32" s="58"/>
      <c r="O32" s="58"/>
      <c r="P32" s="58"/>
      <c r="Q32" s="58"/>
    </row>
    <row r="33" spans="1:17" s="82" customFormat="1" ht="11.25">
      <c r="A33" s="182" t="s">
        <v>497</v>
      </c>
      <c r="B33" s="207" t="str">
        <f aca="true" t="shared" si="1" ref="B33:B73">$D$20&amp;" "&amp;E33</f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33" s="96">
        <v>1</v>
      </c>
      <c r="D33" s="317"/>
      <c r="E33" s="99" t="s">
        <v>311</v>
      </c>
      <c r="F33" s="134">
        <v>0</v>
      </c>
      <c r="G33" s="198">
        <v>22</v>
      </c>
      <c r="H33" s="81"/>
      <c r="I33" s="58"/>
      <c r="O33" s="58"/>
      <c r="P33" s="58"/>
      <c r="Q33" s="58"/>
    </row>
    <row r="34" spans="1:17" s="82" customFormat="1" ht="11.25">
      <c r="A34" s="182" t="s">
        <v>498</v>
      </c>
      <c r="B34" s="207" t="str">
        <f t="shared" si="1"/>
        <v>2.1. Надежность снабжения потребителей товарами (услугами)    Количество потребителей, страдающих от отключений (человек)</v>
      </c>
      <c r="C34" s="96">
        <v>1</v>
      </c>
      <c r="D34" s="317"/>
      <c r="E34" s="99" t="s">
        <v>314</v>
      </c>
      <c r="F34" s="134">
        <v>0</v>
      </c>
      <c r="G34" s="198">
        <v>23</v>
      </c>
      <c r="H34" s="81"/>
      <c r="I34" s="58"/>
      <c r="O34" s="58"/>
      <c r="P34" s="58"/>
      <c r="Q34" s="58"/>
    </row>
    <row r="35" spans="1:17" s="82" customFormat="1" ht="11.25">
      <c r="A35" s="182" t="s">
        <v>499</v>
      </c>
      <c r="B35" s="207" t="str">
        <f t="shared" si="1"/>
        <v>2.1. Надежность снабжения потребителей товарами (услугами)    Численность населения, муниципального образования (чел.)</v>
      </c>
      <c r="C35" s="96">
        <v>1</v>
      </c>
      <c r="D35" s="317"/>
      <c r="E35" s="75" t="s">
        <v>222</v>
      </c>
      <c r="F35" s="135">
        <v>0</v>
      </c>
      <c r="G35" s="198">
        <v>24</v>
      </c>
      <c r="H35" s="81"/>
      <c r="I35" s="58"/>
      <c r="O35" s="58"/>
      <c r="P35" s="58"/>
      <c r="Q35" s="58"/>
    </row>
    <row r="36" spans="1:17" s="89" customFormat="1" ht="11.25">
      <c r="A36" s="208" t="s">
        <v>500</v>
      </c>
      <c r="B36" s="207" t="str">
        <f t="shared" si="1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6" s="96">
        <v>1</v>
      </c>
      <c r="D36" s="286" t="s">
        <v>223</v>
      </c>
      <c r="E36" s="101" t="s">
        <v>293</v>
      </c>
      <c r="F36" s="102">
        <f>IF(Справочники!I8=0,0,F37/Справочники!I8)</f>
        <v>24</v>
      </c>
      <c r="G36" s="198">
        <v>25</v>
      </c>
      <c r="I36" s="182"/>
      <c r="O36" s="58"/>
      <c r="P36" s="58"/>
      <c r="Q36" s="58"/>
    </row>
    <row r="37" spans="1:17" s="82" customFormat="1" ht="11.25">
      <c r="A37" s="208" t="s">
        <v>501</v>
      </c>
      <c r="B37" s="207" t="str">
        <f t="shared" si="1"/>
        <v>2.1. Надежность снабжения потребителей товарами (услугами)    Количество часов предоставления услуг в отчетном периоде (часов)</v>
      </c>
      <c r="C37" s="96">
        <v>1</v>
      </c>
      <c r="D37" s="286"/>
      <c r="E37" s="99" t="s">
        <v>305</v>
      </c>
      <c r="F37" s="242">
        <f>Производственная!F35</f>
        <v>2208</v>
      </c>
      <c r="G37" s="198">
        <v>26</v>
      </c>
      <c r="I37" s="182"/>
      <c r="O37" s="58"/>
      <c r="P37" s="58"/>
      <c r="Q37" s="58"/>
    </row>
    <row r="38" spans="1:7" ht="11.25">
      <c r="A38" s="205" t="s">
        <v>502</v>
      </c>
      <c r="B38" s="207" t="str">
        <f t="shared" si="1"/>
        <v>2.1. Надежность снабжения потребителей товарами (услугами) Индекс замены оборудования (%)</v>
      </c>
      <c r="C38" s="96">
        <v>1</v>
      </c>
      <c r="D38" s="325" t="s">
        <v>224</v>
      </c>
      <c r="E38" s="101" t="s">
        <v>265</v>
      </c>
      <c r="F38" s="181">
        <f>IF(SUM(I39:I42)=0,0,AVERAGE(I39:I42))</f>
        <v>0</v>
      </c>
      <c r="G38" s="198">
        <v>27</v>
      </c>
    </row>
    <row r="39" spans="1:9" ht="11.25">
      <c r="A39" s="205" t="s">
        <v>503</v>
      </c>
      <c r="B39" s="207" t="str">
        <f t="shared" si="1"/>
        <v>2.1. Надежность снабжения потребителей товарами (услугами)              -оборудование транспортировки стоков</v>
      </c>
      <c r="C39" s="96">
        <v>1</v>
      </c>
      <c r="D39" s="326"/>
      <c r="E39" s="105" t="s">
        <v>177</v>
      </c>
      <c r="F39" s="103">
        <f>IF(F49=0,0,F44/F49)</f>
        <v>0</v>
      </c>
      <c r="G39" s="198">
        <v>28</v>
      </c>
      <c r="I39" s="58">
        <f>IF(F39&gt;0,F39,"")</f>
      </c>
    </row>
    <row r="40" spans="1:9" ht="11.25">
      <c r="A40" s="205" t="s">
        <v>504</v>
      </c>
      <c r="B40" s="207" t="str">
        <f t="shared" si="1"/>
        <v>2.1. Надежность снабжения потребителей товарами (услугами)              -оборудование системы очистки стоков </v>
      </c>
      <c r="C40" s="96">
        <v>1</v>
      </c>
      <c r="D40" s="326"/>
      <c r="E40" s="105" t="s">
        <v>190</v>
      </c>
      <c r="F40" s="103">
        <f>IF(F50=0,0,F45/F50)</f>
        <v>0</v>
      </c>
      <c r="G40" s="198">
        <v>29</v>
      </c>
      <c r="I40" s="58">
        <f>IF(F40&gt;0,F40,"")</f>
      </c>
    </row>
    <row r="41" spans="1:9" ht="11.25">
      <c r="A41" s="205" t="s">
        <v>505</v>
      </c>
      <c r="B41" s="207" t="str">
        <f t="shared" si="1"/>
        <v>2.1. Надежность снабжения потребителей товарами (услугами)              -самотечных сетей (км)</v>
      </c>
      <c r="C41" s="96">
        <v>1</v>
      </c>
      <c r="D41" s="326"/>
      <c r="E41" s="202" t="s">
        <v>180</v>
      </c>
      <c r="F41" s="103">
        <f>IF(F51=0,0,F46/F51)</f>
        <v>0</v>
      </c>
      <c r="G41" s="198">
        <v>30</v>
      </c>
      <c r="I41" s="58">
        <f>IF(F41&gt;0,F41,"")</f>
      </c>
    </row>
    <row r="42" spans="1:9" ht="11.25">
      <c r="A42" s="205" t="s">
        <v>375</v>
      </c>
      <c r="B42" s="207" t="str">
        <f t="shared" si="1"/>
        <v>2.1. Надежность снабжения потребителей товарами (услугами)              -напорных сетей (км)</v>
      </c>
      <c r="C42" s="96">
        <v>1</v>
      </c>
      <c r="D42" s="326"/>
      <c r="E42" s="202" t="s">
        <v>9</v>
      </c>
      <c r="F42" s="103">
        <f>IF(F52=0,0,F47/F52)</f>
        <v>0</v>
      </c>
      <c r="G42" s="198">
        <v>31</v>
      </c>
      <c r="I42" s="58">
        <f>IF(F42&gt;0,F42,"")</f>
      </c>
    </row>
    <row r="43" spans="1:7" ht="11.25">
      <c r="A43" s="205" t="s">
        <v>376</v>
      </c>
      <c r="B43" s="207" t="str">
        <f t="shared" si="1"/>
        <v>2.1. Надежность снабжения потребителей товарами (услугами)  Количество замененного оборудования (единиц)</v>
      </c>
      <c r="C43" s="96">
        <v>1</v>
      </c>
      <c r="D43" s="326"/>
      <c r="E43" s="106" t="s">
        <v>10</v>
      </c>
      <c r="F43" s="107"/>
      <c r="G43" s="198">
        <v>32</v>
      </c>
    </row>
    <row r="44" spans="1:7" ht="11.25">
      <c r="A44" s="205" t="s">
        <v>377</v>
      </c>
      <c r="B44" s="207" t="str">
        <f t="shared" si="1"/>
        <v>2.1. Надежность снабжения потребителей товарами (услугами)              -оборудование транспортировки стоков</v>
      </c>
      <c r="C44" s="96">
        <v>1</v>
      </c>
      <c r="D44" s="326"/>
      <c r="E44" s="105" t="s">
        <v>177</v>
      </c>
      <c r="F44" s="138">
        <v>0</v>
      </c>
      <c r="G44" s="198">
        <v>33</v>
      </c>
    </row>
    <row r="45" spans="1:7" ht="11.25">
      <c r="A45" s="205" t="s">
        <v>378</v>
      </c>
      <c r="B45" s="207" t="str">
        <f t="shared" si="1"/>
        <v>2.1. Надежность снабжения потребителей товарами (услугами)              -оборудование системы очистки стоков </v>
      </c>
      <c r="C45" s="96">
        <v>1</v>
      </c>
      <c r="D45" s="326"/>
      <c r="E45" s="105" t="s">
        <v>190</v>
      </c>
      <c r="F45" s="138">
        <v>0</v>
      </c>
      <c r="G45" s="198">
        <v>34</v>
      </c>
    </row>
    <row r="46" spans="1:7" ht="11.25">
      <c r="A46" s="205" t="s">
        <v>379</v>
      </c>
      <c r="B46" s="207" t="str">
        <f t="shared" si="1"/>
        <v>2.1. Надежность снабжения потребителей товарами (услугами)              -самотечных сетей (км)</v>
      </c>
      <c r="C46" s="96">
        <v>1</v>
      </c>
      <c r="D46" s="326"/>
      <c r="E46" s="202" t="s">
        <v>180</v>
      </c>
      <c r="F46" s="180">
        <v>0</v>
      </c>
      <c r="G46" s="198">
        <v>35</v>
      </c>
    </row>
    <row r="47" spans="1:7" ht="11.25">
      <c r="A47" s="205" t="s">
        <v>380</v>
      </c>
      <c r="B47" s="207" t="str">
        <f t="shared" si="1"/>
        <v>2.1. Надежность снабжения потребителей товарами (услугами)              -напорных сетей (км)</v>
      </c>
      <c r="C47" s="96">
        <v>1</v>
      </c>
      <c r="D47" s="326"/>
      <c r="E47" s="202" t="s">
        <v>9</v>
      </c>
      <c r="F47" s="180">
        <v>0</v>
      </c>
      <c r="G47" s="198">
        <v>36</v>
      </c>
    </row>
    <row r="48" spans="1:7" ht="11.25">
      <c r="A48" s="205" t="s">
        <v>381</v>
      </c>
      <c r="B48" s="207" t="str">
        <f t="shared" si="1"/>
        <v>2.1. Надежность снабжения потребителей товарами (услугами)  Общее количество установленного оборудования (единиц)</v>
      </c>
      <c r="C48" s="96">
        <v>1</v>
      </c>
      <c r="D48" s="326"/>
      <c r="E48" s="106" t="s">
        <v>11</v>
      </c>
      <c r="F48" s="107"/>
      <c r="G48" s="198">
        <v>37</v>
      </c>
    </row>
    <row r="49" spans="1:7" ht="11.25">
      <c r="A49" s="205" t="s">
        <v>382</v>
      </c>
      <c r="B49" s="207" t="str">
        <f t="shared" si="1"/>
        <v>2.1. Надежность снабжения потребителей товарами (услугами)              -оборудование транспортировки стоков</v>
      </c>
      <c r="C49" s="96">
        <v>1</v>
      </c>
      <c r="D49" s="326"/>
      <c r="E49" s="105" t="s">
        <v>177</v>
      </c>
      <c r="F49" s="138">
        <v>0</v>
      </c>
      <c r="G49" s="198">
        <v>38</v>
      </c>
    </row>
    <row r="50" spans="1:7" ht="12" customHeight="1">
      <c r="A50" s="205" t="s">
        <v>383</v>
      </c>
      <c r="B50" s="207" t="str">
        <f t="shared" si="1"/>
        <v>2.1. Надежность снабжения потребителей товарами (услугами)              -оборудование системы очистки стоков </v>
      </c>
      <c r="C50" s="96">
        <v>1</v>
      </c>
      <c r="D50" s="326"/>
      <c r="E50" s="105" t="s">
        <v>190</v>
      </c>
      <c r="F50" s="138">
        <v>0</v>
      </c>
      <c r="G50" s="198">
        <v>39</v>
      </c>
    </row>
    <row r="51" spans="1:7" ht="12" customHeight="1">
      <c r="A51" s="205" t="s">
        <v>384</v>
      </c>
      <c r="B51" s="207" t="str">
        <f t="shared" si="1"/>
        <v>2.1. Надежность снабжения потребителей товарами (услугами)              -самотечных сетей (км)</v>
      </c>
      <c r="C51" s="96">
        <v>1</v>
      </c>
      <c r="D51" s="326"/>
      <c r="E51" s="202" t="s">
        <v>180</v>
      </c>
      <c r="F51" s="180">
        <v>0</v>
      </c>
      <c r="G51" s="198">
        <v>40</v>
      </c>
    </row>
    <row r="52" spans="1:7" ht="12" customHeight="1">
      <c r="A52" s="205" t="s">
        <v>385</v>
      </c>
      <c r="B52" s="207" t="str">
        <f t="shared" si="1"/>
        <v>2.1. Надежность снабжения потребителей товарами (услугами)              -напорных сетей (км)</v>
      </c>
      <c r="C52" s="96">
        <v>1</v>
      </c>
      <c r="D52" s="316"/>
      <c r="E52" s="202" t="s">
        <v>9</v>
      </c>
      <c r="F52" s="180">
        <v>0</v>
      </c>
      <c r="G52" s="198">
        <v>41</v>
      </c>
    </row>
    <row r="53" spans="1:17" s="89" customFormat="1" ht="15.75" customHeight="1">
      <c r="A53" s="208" t="s">
        <v>386</v>
      </c>
      <c r="B53" s="207" t="str">
        <f t="shared" si="1"/>
        <v>2.1. Надежность снабжения потребителей товарами (услугами) Износ систем коммунальной инфраструктуры (%), в том числе:</v>
      </c>
      <c r="C53" s="96">
        <v>1</v>
      </c>
      <c r="D53" s="286" t="s">
        <v>263</v>
      </c>
      <c r="E53" s="97" t="s">
        <v>297</v>
      </c>
      <c r="F53" s="181">
        <f>IF(SUM(I54:I55)=0,0,AVERAGE(I54:I55))</f>
        <v>1</v>
      </c>
      <c r="G53" s="198">
        <v>42</v>
      </c>
      <c r="I53" s="182"/>
      <c r="O53" s="58"/>
      <c r="P53" s="58"/>
      <c r="Q53" s="58"/>
    </row>
    <row r="54" spans="1:17" s="82" customFormat="1" ht="11.25">
      <c r="A54" s="208" t="s">
        <v>387</v>
      </c>
      <c r="B54" s="207" t="str">
        <f t="shared" si="1"/>
        <v>2.1. Надежность снабжения потребителей товарами (услугами)              -оборудование транспортировки стоков</v>
      </c>
      <c r="C54" s="96">
        <v>1</v>
      </c>
      <c r="D54" s="286"/>
      <c r="E54" s="99" t="s">
        <v>177</v>
      </c>
      <c r="F54" s="109">
        <f>IF((F63+F57)=0,0,F57/(F63+F57))</f>
        <v>1</v>
      </c>
      <c r="G54" s="198">
        <v>43</v>
      </c>
      <c r="I54" s="58">
        <f>IF(F54&gt;0,F54,"")</f>
        <v>1</v>
      </c>
      <c r="O54" s="58"/>
      <c r="P54" s="58"/>
      <c r="Q54" s="58"/>
    </row>
    <row r="55" spans="1:17" s="82" customFormat="1" ht="11.25">
      <c r="A55" s="208" t="s">
        <v>388</v>
      </c>
      <c r="B55" s="207" t="str">
        <f t="shared" si="1"/>
        <v>2.1. Надежность снабжения потребителей товарами (услугами)              -оборудование системы очистки стоков </v>
      </c>
      <c r="C55" s="96">
        <v>1</v>
      </c>
      <c r="D55" s="286"/>
      <c r="E55" s="99" t="s">
        <v>190</v>
      </c>
      <c r="F55" s="109">
        <f>IF((F64+F58)=0,0,F58/(F64+F58))</f>
        <v>0</v>
      </c>
      <c r="G55" s="198">
        <v>44</v>
      </c>
      <c r="I55" s="58">
        <f>IF(F55&gt;0,F55,"")</f>
      </c>
      <c r="O55" s="58"/>
      <c r="P55" s="58"/>
      <c r="Q55" s="58"/>
    </row>
    <row r="56" spans="1:17" s="89" customFormat="1" ht="11.25">
      <c r="A56" s="208" t="s">
        <v>389</v>
      </c>
      <c r="B56" s="207" t="str">
        <f t="shared" si="1"/>
        <v>2.1. Надежность снабжения потребителей товарами (услугами) Фактический срок службы оборудования (лет), в том числе:</v>
      </c>
      <c r="C56" s="96">
        <v>1</v>
      </c>
      <c r="D56" s="286"/>
      <c r="E56" s="106" t="s">
        <v>298</v>
      </c>
      <c r="F56" s="110"/>
      <c r="G56" s="198">
        <v>45</v>
      </c>
      <c r="I56" s="182"/>
      <c r="O56" s="58"/>
      <c r="P56" s="58"/>
      <c r="Q56" s="58"/>
    </row>
    <row r="57" spans="1:17" s="82" customFormat="1" ht="11.25">
      <c r="A57" s="208" t="s">
        <v>390</v>
      </c>
      <c r="B57" s="207" t="str">
        <f t="shared" si="1"/>
        <v>2.1. Надежность снабжения потребителей товарами (услугами)              -оборудование транспортировки стоков</v>
      </c>
      <c r="C57" s="96">
        <v>1</v>
      </c>
      <c r="D57" s="286"/>
      <c r="E57" s="99" t="s">
        <v>177</v>
      </c>
      <c r="F57" s="242">
        <f>Производственная!F52</f>
        <v>22</v>
      </c>
      <c r="G57" s="198">
        <v>46</v>
      </c>
      <c r="I57" s="182"/>
      <c r="O57" s="58"/>
      <c r="P57" s="58"/>
      <c r="Q57" s="58"/>
    </row>
    <row r="58" spans="1:17" s="82" customFormat="1" ht="11.25">
      <c r="A58" s="208" t="s">
        <v>391</v>
      </c>
      <c r="B58" s="207" t="str">
        <f t="shared" si="1"/>
        <v>2.1. Надежность снабжения потребителей товарами (услугами)              -оборудование системы очистки стоков </v>
      </c>
      <c r="C58" s="96">
        <v>1</v>
      </c>
      <c r="D58" s="286"/>
      <c r="E58" s="99" t="s">
        <v>190</v>
      </c>
      <c r="F58" s="242">
        <f>Производственная!F53</f>
        <v>0</v>
      </c>
      <c r="G58" s="198">
        <v>47</v>
      </c>
      <c r="I58" s="182"/>
      <c r="O58" s="58"/>
      <c r="P58" s="58"/>
      <c r="Q58" s="58"/>
    </row>
    <row r="59" spans="1:17" s="89" customFormat="1" ht="11.25">
      <c r="A59" s="208" t="s">
        <v>392</v>
      </c>
      <c r="B59" s="207" t="str">
        <f t="shared" si="1"/>
        <v>2.1. Надежность снабжения потребителей товарами (услугами) Нормативный срок службы оборудования (лет), в том числе:</v>
      </c>
      <c r="C59" s="96">
        <v>1</v>
      </c>
      <c r="D59" s="286"/>
      <c r="E59" s="106" t="s">
        <v>299</v>
      </c>
      <c r="F59" s="110"/>
      <c r="G59" s="198">
        <v>48</v>
      </c>
      <c r="I59" s="182"/>
      <c r="O59" s="58"/>
      <c r="P59" s="58"/>
      <c r="Q59" s="58"/>
    </row>
    <row r="60" spans="1:17" s="82" customFormat="1" ht="11.25">
      <c r="A60" s="208" t="s">
        <v>393</v>
      </c>
      <c r="B60" s="207" t="str">
        <f t="shared" si="1"/>
        <v>2.1. Надежность снабжения потребителей товарами (услугами)              -оборудование транспортировки стоков</v>
      </c>
      <c r="C60" s="96">
        <v>1</v>
      </c>
      <c r="D60" s="286"/>
      <c r="E60" s="99" t="s">
        <v>177</v>
      </c>
      <c r="F60" s="242">
        <f>Производственная!F55</f>
        <v>5</v>
      </c>
      <c r="G60" s="198">
        <v>49</v>
      </c>
      <c r="I60" s="182"/>
      <c r="O60" s="58"/>
      <c r="P60" s="58"/>
      <c r="Q60" s="58"/>
    </row>
    <row r="61" spans="1:17" s="82" customFormat="1" ht="11.25">
      <c r="A61" s="208" t="s">
        <v>394</v>
      </c>
      <c r="B61" s="207" t="str">
        <f t="shared" si="1"/>
        <v>2.1. Надежность снабжения потребителей товарами (услугами)              -оборудование системы очистки стоков </v>
      </c>
      <c r="C61" s="96">
        <v>1</v>
      </c>
      <c r="D61" s="286"/>
      <c r="E61" s="99" t="s">
        <v>190</v>
      </c>
      <c r="F61" s="242">
        <f>Производственная!F56</f>
        <v>0</v>
      </c>
      <c r="G61" s="198">
        <v>50</v>
      </c>
      <c r="I61" s="182"/>
      <c r="O61" s="58"/>
      <c r="P61" s="58"/>
      <c r="Q61" s="58"/>
    </row>
    <row r="62" spans="1:17" s="89" customFormat="1" ht="11.25">
      <c r="A62" s="208" t="s">
        <v>395</v>
      </c>
      <c r="B62" s="207" t="str">
        <f t="shared" si="1"/>
        <v>2.1. Надежность снабжения потребителей товарами (услугами) Возможный остаточный срок службы оборудования (лет), в том числе:</v>
      </c>
      <c r="C62" s="96">
        <v>1</v>
      </c>
      <c r="D62" s="286"/>
      <c r="E62" s="106" t="s">
        <v>300</v>
      </c>
      <c r="F62" s="110"/>
      <c r="G62" s="198">
        <v>51</v>
      </c>
      <c r="I62" s="182"/>
      <c r="O62" s="58"/>
      <c r="P62" s="58"/>
      <c r="Q62" s="58"/>
    </row>
    <row r="63" spans="1:17" s="82" customFormat="1" ht="11.25">
      <c r="A63" s="208" t="s">
        <v>396</v>
      </c>
      <c r="B63" s="207" t="str">
        <f t="shared" si="1"/>
        <v>2.1. Надежность снабжения потребителей товарами (услугами)              -оборудование транспортировки стоков</v>
      </c>
      <c r="C63" s="96">
        <v>1</v>
      </c>
      <c r="D63" s="286"/>
      <c r="E63" s="99" t="s">
        <v>177</v>
      </c>
      <c r="F63" s="242">
        <f>Производственная!F58</f>
        <v>0</v>
      </c>
      <c r="G63" s="198">
        <v>52</v>
      </c>
      <c r="I63" s="182"/>
      <c r="O63" s="58"/>
      <c r="P63" s="58"/>
      <c r="Q63" s="58"/>
    </row>
    <row r="64" spans="1:17" s="82" customFormat="1" ht="11.25">
      <c r="A64" s="208" t="s">
        <v>397</v>
      </c>
      <c r="B64" s="207" t="str">
        <f t="shared" si="1"/>
        <v>2.1. Надежность снабжения потребителей товарами (услугами)              -оборудование системы очистки стоков </v>
      </c>
      <c r="C64" s="96">
        <v>1</v>
      </c>
      <c r="D64" s="286"/>
      <c r="E64" s="99" t="s">
        <v>190</v>
      </c>
      <c r="F64" s="242">
        <f>Производственная!F59</f>
        <v>0</v>
      </c>
      <c r="G64" s="198">
        <v>53</v>
      </c>
      <c r="I64" s="182"/>
      <c r="O64" s="58"/>
      <c r="P64" s="58"/>
      <c r="Q64" s="58"/>
    </row>
    <row r="65" spans="1:17" s="89" customFormat="1" ht="15.75" customHeight="1">
      <c r="A65" s="208" t="s">
        <v>398</v>
      </c>
      <c r="B65" s="207" t="str">
        <f t="shared" si="1"/>
        <v>2.1. Надежность снабжения потребителей товарами (услугами) Удельный вес сетей, нуждающихся в замене (%)</v>
      </c>
      <c r="C65" s="96">
        <v>1</v>
      </c>
      <c r="D65" s="286" t="s">
        <v>264</v>
      </c>
      <c r="E65" s="101" t="s">
        <v>302</v>
      </c>
      <c r="F65" s="108">
        <f>IF(F91=0,0,(F66+F70)/F91)</f>
        <v>0</v>
      </c>
      <c r="G65" s="198">
        <v>54</v>
      </c>
      <c r="I65" s="182"/>
      <c r="O65" s="58"/>
      <c r="P65" s="58"/>
      <c r="Q65" s="58"/>
    </row>
    <row r="66" spans="1:17" s="82" customFormat="1" ht="15.75" customHeight="1">
      <c r="A66" s="208" t="s">
        <v>399</v>
      </c>
      <c r="B66" s="207" t="str">
        <f t="shared" si="1"/>
        <v>2.1. Надежность снабжения потребителей товарами (услугами)    Протяженность напорных сетей, нуждающихся в замене (км):</v>
      </c>
      <c r="C66" s="96">
        <v>1</v>
      </c>
      <c r="D66" s="286"/>
      <c r="E66" s="99" t="s">
        <v>307</v>
      </c>
      <c r="F66" s="243">
        <f>Производственная!F61</f>
        <v>0</v>
      </c>
      <c r="G66" s="198">
        <v>55</v>
      </c>
      <c r="H66" s="81"/>
      <c r="I66" s="182"/>
      <c r="J66" s="81"/>
      <c r="K66" s="81"/>
      <c r="L66" s="81"/>
      <c r="O66" s="58"/>
      <c r="P66" s="58"/>
      <c r="Q66" s="58"/>
    </row>
    <row r="67" spans="1:17" s="82" customFormat="1" ht="11.25">
      <c r="A67" s="208" t="s">
        <v>400</v>
      </c>
      <c r="B67" s="207" t="str">
        <f t="shared" si="1"/>
        <v>2.1. Надежность снабжения потребителей товарами (услугами)    Справочно:         диаметр до 500мм (км)</v>
      </c>
      <c r="C67" s="96">
        <v>1</v>
      </c>
      <c r="D67" s="286"/>
      <c r="E67" s="99" t="s">
        <v>308</v>
      </c>
      <c r="F67" s="241">
        <f>Производственная!F62</f>
        <v>0</v>
      </c>
      <c r="G67" s="198">
        <v>56</v>
      </c>
      <c r="H67" s="81"/>
      <c r="I67" s="182"/>
      <c r="J67" s="81"/>
      <c r="K67" s="81"/>
      <c r="L67" s="81"/>
      <c r="O67" s="58"/>
      <c r="P67" s="58"/>
      <c r="Q67" s="58"/>
    </row>
    <row r="68" spans="1:17" s="82" customFormat="1" ht="11.25">
      <c r="A68" s="208" t="s">
        <v>401</v>
      </c>
      <c r="B68" s="207" t="str">
        <f t="shared" si="1"/>
        <v>2.1. Надежность снабжения потребителей товарами (услугами)                             диаметр от 500мм до 1000мм (км)</v>
      </c>
      <c r="C68" s="96">
        <v>1</v>
      </c>
      <c r="D68" s="286"/>
      <c r="E68" s="99" t="s">
        <v>371</v>
      </c>
      <c r="F68" s="241">
        <f>Производственная!F63</f>
        <v>0</v>
      </c>
      <c r="G68" s="198">
        <v>57</v>
      </c>
      <c r="H68" s="81"/>
      <c r="I68" s="182"/>
      <c r="J68" s="81"/>
      <c r="K68" s="81"/>
      <c r="L68" s="81"/>
      <c r="O68" s="58"/>
      <c r="P68" s="58"/>
      <c r="Q68" s="58"/>
    </row>
    <row r="69" spans="1:17" s="82" customFormat="1" ht="11.25">
      <c r="A69" s="208" t="s">
        <v>402</v>
      </c>
      <c r="B69" s="207" t="str">
        <f t="shared" si="1"/>
        <v>2.1. Надежность снабжения потребителей товарами (услугами)                             диаметр от 1000мм (км)</v>
      </c>
      <c r="C69" s="96">
        <v>1</v>
      </c>
      <c r="D69" s="286"/>
      <c r="E69" s="99" t="s">
        <v>178</v>
      </c>
      <c r="F69" s="241">
        <f>Производственная!F64</f>
        <v>0</v>
      </c>
      <c r="G69" s="198">
        <v>58</v>
      </c>
      <c r="H69" s="81"/>
      <c r="I69" s="182"/>
      <c r="J69" s="81"/>
      <c r="K69" s="81"/>
      <c r="L69" s="81"/>
      <c r="O69" s="58"/>
      <c r="P69" s="58"/>
      <c r="Q69" s="58"/>
    </row>
    <row r="70" spans="1:17" s="82" customFormat="1" ht="15.75" customHeight="1">
      <c r="A70" s="208" t="s">
        <v>403</v>
      </c>
      <c r="B70" s="207" t="str">
        <f t="shared" si="1"/>
        <v>2.1. Надежность снабжения потребителей товарами (услугами)    Протяженность безнапорных(самотечных) сетей, нуждающихся в замене (км):</v>
      </c>
      <c r="C70" s="96">
        <v>1</v>
      </c>
      <c r="D70" s="286"/>
      <c r="E70" s="99" t="s">
        <v>309</v>
      </c>
      <c r="F70" s="241">
        <f>Производственная!F65</f>
        <v>0.65</v>
      </c>
      <c r="G70" s="198">
        <v>59</v>
      </c>
      <c r="H70" s="81"/>
      <c r="I70" s="182"/>
      <c r="J70" s="81"/>
      <c r="K70" s="81"/>
      <c r="L70" s="81"/>
      <c r="O70" s="58"/>
      <c r="P70" s="58"/>
      <c r="Q70" s="58"/>
    </row>
    <row r="71" spans="1:17" s="82" customFormat="1" ht="11.25">
      <c r="A71" s="208" t="s">
        <v>404</v>
      </c>
      <c r="B71" s="207" t="str">
        <f t="shared" si="1"/>
        <v>2.1. Надежность снабжения потребителей товарами (услугами)    Справочно:         диаметр до 500мм или сопоставимое сечение (км)</v>
      </c>
      <c r="C71" s="96">
        <v>1</v>
      </c>
      <c r="D71" s="286"/>
      <c r="E71" s="99" t="s">
        <v>310</v>
      </c>
      <c r="F71" s="241">
        <f>Производственная!F66</f>
        <v>0.65</v>
      </c>
      <c r="G71" s="198">
        <v>60</v>
      </c>
      <c r="I71" s="182"/>
      <c r="O71" s="58"/>
      <c r="P71" s="58"/>
      <c r="Q71" s="58"/>
    </row>
    <row r="72" spans="1:17" s="82" customFormat="1" ht="11.25">
      <c r="A72" s="208" t="s">
        <v>405</v>
      </c>
      <c r="B72" s="207" t="str">
        <f t="shared" si="1"/>
        <v>2.1. Надежность снабжения потребителей товарами (услугами)                             диаметр от 500мм до 1000мм или сопоставимое сечение (км)</v>
      </c>
      <c r="C72" s="96">
        <v>1</v>
      </c>
      <c r="D72" s="286"/>
      <c r="E72" s="99" t="s">
        <v>315</v>
      </c>
      <c r="F72" s="241">
        <f>Производственная!F67</f>
        <v>0</v>
      </c>
      <c r="G72" s="198">
        <v>61</v>
      </c>
      <c r="I72" s="182"/>
      <c r="O72" s="58"/>
      <c r="P72" s="58"/>
      <c r="Q72" s="58"/>
    </row>
    <row r="73" spans="1:17" s="82" customFormat="1" ht="11.25">
      <c r="A73" s="208" t="s">
        <v>406</v>
      </c>
      <c r="B73" s="207" t="str">
        <f t="shared" si="1"/>
        <v>2.1. Надежность снабжения потребителей товарами (услугами)                             диаметр от 1000мм или сопоставимое сечение (км)</v>
      </c>
      <c r="C73" s="96">
        <v>1</v>
      </c>
      <c r="D73" s="286"/>
      <c r="E73" s="99" t="s">
        <v>193</v>
      </c>
      <c r="F73" s="241">
        <f>Производственная!F68</f>
        <v>0</v>
      </c>
      <c r="G73" s="198">
        <v>62</v>
      </c>
      <c r="I73" s="182"/>
      <c r="O73" s="58"/>
      <c r="P73" s="58"/>
      <c r="Q73" s="58"/>
    </row>
    <row r="74" spans="1:17" s="89" customFormat="1" ht="11.25">
      <c r="A74" s="208"/>
      <c r="B74" s="58"/>
      <c r="C74" s="96">
        <v>1</v>
      </c>
      <c r="D74" s="294" t="s">
        <v>64</v>
      </c>
      <c r="E74" s="295"/>
      <c r="F74" s="296"/>
      <c r="G74" s="198">
        <v>63</v>
      </c>
      <c r="I74" s="182"/>
      <c r="O74" s="58"/>
      <c r="P74" s="58"/>
      <c r="Q74" s="58"/>
    </row>
    <row r="75" spans="1:7" ht="11.25">
      <c r="A75" s="205" t="s">
        <v>407</v>
      </c>
      <c r="B75" s="207" t="str">
        <f>$D$74&amp;" "&amp;E75</f>
        <v>2.2. Сбалансированность системы коммунальной инфраструктуры Уровень загрузки производственных мощностей (%)</v>
      </c>
      <c r="C75" s="96">
        <v>1</v>
      </c>
      <c r="D75" s="315" t="s">
        <v>266</v>
      </c>
      <c r="E75" s="101" t="s">
        <v>267</v>
      </c>
      <c r="F75" s="181">
        <f>IF(SUM(I76:I77)=0,0,AVERAGE(I76:I77))</f>
        <v>0</v>
      </c>
      <c r="G75" s="198">
        <v>64</v>
      </c>
    </row>
    <row r="76" spans="1:9" ht="11.25">
      <c r="A76" s="205" t="s">
        <v>408</v>
      </c>
      <c r="B76" s="207" t="str">
        <f aca="true" t="shared" si="2" ref="B76:B83">$D$74&amp;" "&amp;E76</f>
        <v>2.2. Сбалансированность системы коммунальной инфраструктуры              -оборудование транспортировки стоков</v>
      </c>
      <c r="C76" s="96">
        <v>1</v>
      </c>
      <c r="D76" s="315"/>
      <c r="E76" s="105" t="s">
        <v>177</v>
      </c>
      <c r="F76" s="103">
        <f>IF(F82=0,0,F79/F82)</f>
        <v>0</v>
      </c>
      <c r="G76" s="198">
        <v>65</v>
      </c>
      <c r="I76" s="58">
        <f>IF(F76&gt;0,F76,"")</f>
      </c>
    </row>
    <row r="77" spans="1:9" ht="11.25">
      <c r="A77" s="205" t="s">
        <v>409</v>
      </c>
      <c r="B77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77" s="96">
        <v>1</v>
      </c>
      <c r="D77" s="315"/>
      <c r="E77" s="105" t="s">
        <v>190</v>
      </c>
      <c r="F77" s="103">
        <f>IF(F83=0,0,F80/F83)</f>
        <v>0</v>
      </c>
      <c r="G77" s="198">
        <v>66</v>
      </c>
      <c r="I77" s="58">
        <f>IF(F77&gt;0,F77,"")</f>
      </c>
    </row>
    <row r="78" spans="1:7" ht="11.25">
      <c r="A78" s="205" t="s">
        <v>410</v>
      </c>
      <c r="B78" s="207" t="str">
        <f t="shared" si="2"/>
        <v>2.2. Сбалансированность системы коммунальной инфраструктуры Фактическая производительность оборудования (тыс. куб. м)</v>
      </c>
      <c r="C78" s="96">
        <v>1</v>
      </c>
      <c r="D78" s="315"/>
      <c r="E78" s="106" t="s">
        <v>268</v>
      </c>
      <c r="F78" s="107"/>
      <c r="G78" s="198">
        <v>67</v>
      </c>
    </row>
    <row r="79" spans="1:7" ht="11.25">
      <c r="A79" s="205" t="s">
        <v>411</v>
      </c>
      <c r="B79" s="207" t="str">
        <f t="shared" si="2"/>
        <v>2.2. Сбалансированность системы коммунальной инфраструктуры              -оборудование транспортировки стоков</v>
      </c>
      <c r="C79" s="96">
        <v>1</v>
      </c>
      <c r="D79" s="315"/>
      <c r="E79" s="105" t="s">
        <v>177</v>
      </c>
      <c r="F79" s="138">
        <v>0</v>
      </c>
      <c r="G79" s="198">
        <v>68</v>
      </c>
    </row>
    <row r="80" spans="1:7" ht="11.25">
      <c r="A80" s="205" t="s">
        <v>412</v>
      </c>
      <c r="B80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80" s="96">
        <v>1</v>
      </c>
      <c r="D80" s="315"/>
      <c r="E80" s="105" t="s">
        <v>190</v>
      </c>
      <c r="F80" s="138">
        <v>0</v>
      </c>
      <c r="G80" s="198">
        <v>69</v>
      </c>
    </row>
    <row r="81" spans="1:7" ht="11.25">
      <c r="A81" s="205" t="s">
        <v>413</v>
      </c>
      <c r="B81" s="207" t="str">
        <f t="shared" si="2"/>
        <v>2.2. Сбалансированность системы коммунальной инфраструктуры Установленная производительность оборудования (тыс. куб. м)</v>
      </c>
      <c r="C81" s="96">
        <v>1</v>
      </c>
      <c r="D81" s="315"/>
      <c r="E81" s="106" t="s">
        <v>269</v>
      </c>
      <c r="F81" s="111"/>
      <c r="G81" s="198">
        <v>70</v>
      </c>
    </row>
    <row r="82" spans="1:7" ht="11.25">
      <c r="A82" s="205" t="s">
        <v>414</v>
      </c>
      <c r="B82" s="207" t="str">
        <f t="shared" si="2"/>
        <v>2.2. Сбалансированность системы коммунальной инфраструктуры              -оборудование транспортировки стоков</v>
      </c>
      <c r="C82" s="96">
        <v>1</v>
      </c>
      <c r="D82" s="315"/>
      <c r="E82" s="105" t="s">
        <v>177</v>
      </c>
      <c r="F82" s="138">
        <v>0</v>
      </c>
      <c r="G82" s="198">
        <v>71</v>
      </c>
    </row>
    <row r="83" spans="1:7" ht="11.25">
      <c r="A83" s="205" t="s">
        <v>415</v>
      </c>
      <c r="B83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83" s="96">
        <v>1</v>
      </c>
      <c r="D83" s="315"/>
      <c r="E83" s="105" t="s">
        <v>190</v>
      </c>
      <c r="F83" s="138">
        <v>0</v>
      </c>
      <c r="G83" s="198">
        <v>72</v>
      </c>
    </row>
    <row r="84" spans="3:7" ht="11.25">
      <c r="C84" s="96">
        <v>1</v>
      </c>
      <c r="D84" s="294" t="s">
        <v>187</v>
      </c>
      <c r="E84" s="295"/>
      <c r="F84" s="296"/>
      <c r="G84" s="198">
        <v>73</v>
      </c>
    </row>
    <row r="85" spans="1:17" s="89" customFormat="1" ht="11.25">
      <c r="A85" s="182" t="s">
        <v>416</v>
      </c>
      <c r="B85" s="207" t="str">
        <f>$D$84&amp;" "&amp;E85</f>
        <v>2.3. Доступность товаров и услуг для потребителей Доля потребителей в жилых домах, обеспеченных доступом к объектам (%)</v>
      </c>
      <c r="C85" s="96">
        <v>1</v>
      </c>
      <c r="D85" s="104" t="s">
        <v>270</v>
      </c>
      <c r="E85" s="101" t="s">
        <v>271</v>
      </c>
      <c r="F85" s="103">
        <f>IF(F35=0,0,F93/F35)</f>
        <v>0</v>
      </c>
      <c r="G85" s="198">
        <v>74</v>
      </c>
      <c r="H85" s="88"/>
      <c r="I85" s="58"/>
      <c r="O85" s="58"/>
      <c r="P85" s="58"/>
      <c r="Q85" s="58"/>
    </row>
    <row r="86" spans="1:17" s="89" customFormat="1" ht="15" customHeight="1">
      <c r="A86" s="182" t="s">
        <v>417</v>
      </c>
      <c r="B86" s="207" t="str">
        <f aca="true" t="shared" si="3" ref="B86:B98">$D$84&amp;" "&amp;E86</f>
        <v>2.3. Доступность товаров и услуг для потребителей Доля расходов на оплату услуг в совокупном доходе населения (%)</v>
      </c>
      <c r="C86" s="96">
        <v>1</v>
      </c>
      <c r="D86" s="318" t="s">
        <v>272</v>
      </c>
      <c r="E86" s="72" t="s">
        <v>185</v>
      </c>
      <c r="F86" s="112">
        <f>IF(F88=0,0,F87/F88)</f>
        <v>0</v>
      </c>
      <c r="G86" s="198">
        <v>76</v>
      </c>
      <c r="H86" s="88"/>
      <c r="I86" s="58"/>
      <c r="O86" s="58"/>
      <c r="P86" s="58"/>
      <c r="Q86" s="58"/>
    </row>
    <row r="87" spans="1:17" s="89" customFormat="1" ht="11.25">
      <c r="A87" s="182" t="s">
        <v>418</v>
      </c>
      <c r="B87" s="207" t="str">
        <f t="shared" si="3"/>
        <v>2.3. Доступность товаров и услуг для потребителей    Среднемесячный платеж населения за услуги водоснабжения (руб.)</v>
      </c>
      <c r="C87" s="96">
        <v>1</v>
      </c>
      <c r="D87" s="318"/>
      <c r="E87" s="78" t="s">
        <v>186</v>
      </c>
      <c r="F87" s="113">
        <f>Производственная!F71</f>
        <v>0</v>
      </c>
      <c r="G87" s="198">
        <v>77</v>
      </c>
      <c r="H87" s="88"/>
      <c r="I87" s="58"/>
      <c r="O87" s="58"/>
      <c r="P87" s="58"/>
      <c r="Q87" s="58"/>
    </row>
    <row r="88" spans="1:17" s="89" customFormat="1" ht="11.25">
      <c r="A88" s="182" t="s">
        <v>419</v>
      </c>
      <c r="B88" s="207" t="str">
        <f t="shared" si="3"/>
        <v>2.3. Доступность товаров и услуг для потребителей    Денежные доходы населения, средние на человека (руб.)</v>
      </c>
      <c r="C88" s="96">
        <v>1</v>
      </c>
      <c r="D88" s="318"/>
      <c r="E88" s="78" t="s">
        <v>219</v>
      </c>
      <c r="F88" s="113">
        <f>Производственная!F72</f>
        <v>14940</v>
      </c>
      <c r="G88" s="198">
        <v>78</v>
      </c>
      <c r="H88" s="88"/>
      <c r="I88" s="58"/>
      <c r="O88" s="58"/>
      <c r="P88" s="58"/>
      <c r="Q88" s="58"/>
    </row>
    <row r="89" spans="1:17" s="89" customFormat="1" ht="11.25">
      <c r="A89" s="182" t="s">
        <v>420</v>
      </c>
      <c r="B89" s="207" t="str">
        <f t="shared" si="3"/>
        <v>2.3. Доступность товаров и услуг для потребителей Индекс нового строительства (ед.)</v>
      </c>
      <c r="C89" s="96">
        <v>1</v>
      </c>
      <c r="D89" s="315" t="s">
        <v>273</v>
      </c>
      <c r="E89" s="101" t="s">
        <v>240</v>
      </c>
      <c r="F89" s="111">
        <f>IF(F91=0,0,F90/F91)</f>
        <v>0</v>
      </c>
      <c r="G89" s="198">
        <v>79</v>
      </c>
      <c r="H89" s="88"/>
      <c r="I89" s="58"/>
      <c r="O89" s="58"/>
      <c r="P89" s="58"/>
      <c r="Q89" s="58"/>
    </row>
    <row r="90" spans="1:17" s="89" customFormat="1" ht="11.25">
      <c r="A90" s="182" t="s">
        <v>421</v>
      </c>
      <c r="B90" s="207" t="str">
        <f t="shared" si="3"/>
        <v>2.3. Доступность товаров и услуг для потребителей    Протяженность построенных сетей (км.)</v>
      </c>
      <c r="C90" s="96">
        <v>1</v>
      </c>
      <c r="D90" s="315"/>
      <c r="E90" s="105" t="s">
        <v>316</v>
      </c>
      <c r="F90" s="138">
        <v>0</v>
      </c>
      <c r="G90" s="198">
        <v>80</v>
      </c>
      <c r="H90" s="88"/>
      <c r="I90" s="58"/>
      <c r="O90" s="58"/>
      <c r="P90" s="58"/>
      <c r="Q90" s="58"/>
    </row>
    <row r="91" spans="1:17" s="82" customFormat="1" ht="11.25">
      <c r="A91" s="182" t="s">
        <v>422</v>
      </c>
      <c r="B91" s="207" t="str">
        <f t="shared" si="3"/>
        <v>2.3. Доступность товаров и услуг для потребителей    Протяженность сетей (всех видов в однотрубном представлении), (км)</v>
      </c>
      <c r="C91" s="96">
        <v>1</v>
      </c>
      <c r="D91" s="317"/>
      <c r="E91" s="75" t="s">
        <v>426</v>
      </c>
      <c r="F91" s="137">
        <v>0</v>
      </c>
      <c r="G91" s="198">
        <v>81</v>
      </c>
      <c r="I91" s="182"/>
      <c r="O91" s="58"/>
      <c r="P91" s="58"/>
      <c r="Q91" s="58"/>
    </row>
    <row r="92" spans="1:17" s="89" customFormat="1" ht="15.75" customHeight="1">
      <c r="A92" s="208" t="s">
        <v>329</v>
      </c>
      <c r="B92" s="207" t="str">
        <f t="shared" si="3"/>
        <v>2.3. Доступность товаров и услуг для потребителей Удельное водоотведение (куб.м/чел)</v>
      </c>
      <c r="C92" s="96">
        <v>1</v>
      </c>
      <c r="D92" s="286" t="s">
        <v>241</v>
      </c>
      <c r="E92" s="72" t="s">
        <v>174</v>
      </c>
      <c r="F92" s="113">
        <f>IF(F93=0,0,F94/F93*1000)</f>
        <v>0</v>
      </c>
      <c r="G92" s="198">
        <v>82</v>
      </c>
      <c r="I92" s="182"/>
      <c r="O92" s="58"/>
      <c r="P92" s="58"/>
      <c r="Q92" s="58"/>
    </row>
    <row r="93" spans="1:17" s="89" customFormat="1" ht="14.25" customHeight="1">
      <c r="A93" s="208" t="s">
        <v>330</v>
      </c>
      <c r="B93" s="207" t="str">
        <f t="shared" si="3"/>
        <v>2.3. Доступность товаров и услуг для потребителей    Численность населения, получающего услуги данной организации (чел.)</v>
      </c>
      <c r="C93" s="96">
        <v>1</v>
      </c>
      <c r="D93" s="300"/>
      <c r="E93" s="78" t="s">
        <v>175</v>
      </c>
      <c r="F93" s="110">
        <f>Производственная!F26</f>
        <v>0</v>
      </c>
      <c r="G93" s="198">
        <v>83</v>
      </c>
      <c r="H93" s="88"/>
      <c r="I93" s="58"/>
      <c r="O93" s="58"/>
      <c r="P93" s="58"/>
      <c r="Q93" s="58"/>
    </row>
    <row r="94" spans="1:17" s="82" customFormat="1" ht="15.75" customHeight="1">
      <c r="A94" s="208" t="s">
        <v>331</v>
      </c>
      <c r="B94" s="207" t="str">
        <f t="shared" si="3"/>
        <v>2.3. Доступность товаров и услуг для потребителей    Объем сточных вод, отведенный от всех потребителей - население, ТСЖ, ЖСК и др. (тыс.куб.м)</v>
      </c>
      <c r="C94" s="96">
        <v>1</v>
      </c>
      <c r="D94" s="286"/>
      <c r="E94" s="75" t="s">
        <v>194</v>
      </c>
      <c r="F94" s="137">
        <v>0</v>
      </c>
      <c r="G94" s="198">
        <v>84</v>
      </c>
      <c r="I94" s="182"/>
      <c r="O94" s="58"/>
      <c r="P94" s="58"/>
      <c r="Q94" s="58"/>
    </row>
    <row r="95" spans="1:17" s="89" customFormat="1" ht="15.75" customHeight="1">
      <c r="A95" s="182" t="s">
        <v>332</v>
      </c>
      <c r="B95" s="207" t="str">
        <f t="shared" si="3"/>
        <v>2.3. Доступность товаров и услуг для потребителей Стоимость подключения в расчете на 1 м2 (%)</v>
      </c>
      <c r="C95" s="96">
        <v>1</v>
      </c>
      <c r="D95" s="317" t="s">
        <v>242</v>
      </c>
      <c r="E95" s="72" t="s">
        <v>243</v>
      </c>
      <c r="F95" s="111">
        <f>IF(F96=0,0,(F97*F98)/F96)</f>
        <v>0</v>
      </c>
      <c r="G95" s="198">
        <v>85</v>
      </c>
      <c r="H95" s="88"/>
      <c r="I95" s="58"/>
      <c r="O95" s="58"/>
      <c r="P95" s="58"/>
      <c r="Q95" s="58"/>
    </row>
    <row r="96" spans="1:17" s="82" customFormat="1" ht="15.75" customHeight="1">
      <c r="A96" s="182" t="s">
        <v>333</v>
      </c>
      <c r="B96" s="207" t="str">
        <f t="shared" si="3"/>
        <v>2.3. Доступность товаров и услуг для потребителей    Средняя рыночная стоимость 1 кв. м нового жилья (руб.)</v>
      </c>
      <c r="C96" s="96">
        <v>1</v>
      </c>
      <c r="D96" s="317"/>
      <c r="E96" s="129" t="s">
        <v>195</v>
      </c>
      <c r="F96" s="140">
        <v>0</v>
      </c>
      <c r="G96" s="198">
        <v>86</v>
      </c>
      <c r="H96" s="81"/>
      <c r="I96" s="58"/>
      <c r="O96" s="58"/>
      <c r="P96" s="58"/>
      <c r="Q96" s="58"/>
    </row>
    <row r="97" spans="1:17" s="82" customFormat="1" ht="15.75" customHeight="1">
      <c r="A97" s="182" t="s">
        <v>334</v>
      </c>
      <c r="B97" s="207" t="str">
        <f t="shared" si="3"/>
        <v>2.3. Доступность товаров и услуг для потребителей    Удельная нагрузка на новое строительство (м3 в сутки на м2)</v>
      </c>
      <c r="C97" s="96">
        <v>1</v>
      </c>
      <c r="D97" s="317"/>
      <c r="E97" s="129" t="s">
        <v>12</v>
      </c>
      <c r="F97" s="140">
        <v>0</v>
      </c>
      <c r="G97" s="198">
        <v>87</v>
      </c>
      <c r="H97" s="81"/>
      <c r="I97" s="58"/>
      <c r="O97" s="58"/>
      <c r="P97" s="58"/>
      <c r="Q97" s="58"/>
    </row>
    <row r="98" spans="1:17" s="82" customFormat="1" ht="15.75" customHeight="1">
      <c r="A98" s="182" t="s">
        <v>335</v>
      </c>
      <c r="B98" s="207" t="str">
        <f t="shared" si="3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98" s="96">
        <v>1</v>
      </c>
      <c r="D98" s="317"/>
      <c r="E98" s="129" t="s">
        <v>427</v>
      </c>
      <c r="F98" s="137">
        <v>0</v>
      </c>
      <c r="G98" s="198">
        <v>88</v>
      </c>
      <c r="H98" s="81"/>
      <c r="I98" s="58"/>
      <c r="O98" s="58"/>
      <c r="P98" s="58"/>
      <c r="Q98" s="58"/>
    </row>
    <row r="99" spans="1:17" s="89" customFormat="1" ht="15.75" customHeight="1">
      <c r="A99" s="182"/>
      <c r="B99" s="58"/>
      <c r="C99" s="96">
        <v>1</v>
      </c>
      <c r="D99" s="294" t="s">
        <v>188</v>
      </c>
      <c r="E99" s="295"/>
      <c r="F99" s="296"/>
      <c r="G99" s="198">
        <v>89</v>
      </c>
      <c r="H99" s="88"/>
      <c r="I99" s="58"/>
      <c r="O99" s="58"/>
      <c r="P99" s="58"/>
      <c r="Q99" s="58"/>
    </row>
    <row r="100" spans="1:17" s="89" customFormat="1" ht="15.75" customHeight="1">
      <c r="A100" s="209" t="s">
        <v>336</v>
      </c>
      <c r="B100" s="207" t="str">
        <f>$D$99&amp;" "&amp;E100</f>
        <v>2.4. Эффективность деятельности      Рентабельность деятельности (%)</v>
      </c>
      <c r="C100" s="96">
        <v>1</v>
      </c>
      <c r="D100" s="317" t="s">
        <v>244</v>
      </c>
      <c r="E100" s="101" t="s">
        <v>245</v>
      </c>
      <c r="F100" s="103">
        <f>IF(F102=0,0,F101/F102)</f>
        <v>0</v>
      </c>
      <c r="G100" s="198">
        <v>90</v>
      </c>
      <c r="H100" s="88"/>
      <c r="I100" s="58"/>
      <c r="O100" s="58"/>
      <c r="P100" s="58"/>
      <c r="Q100" s="58"/>
    </row>
    <row r="101" spans="1:17" s="82" customFormat="1" ht="13.5" customHeight="1">
      <c r="A101" s="209" t="s">
        <v>337</v>
      </c>
      <c r="B101" s="207" t="str">
        <f aca="true" t="shared" si="4" ref="B101:B118">$D$99&amp;" "&amp;E101</f>
        <v>2.4.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101" s="96">
        <v>1</v>
      </c>
      <c r="D101" s="317"/>
      <c r="E101" s="77" t="s">
        <v>191</v>
      </c>
      <c r="F101" s="140">
        <v>0</v>
      </c>
      <c r="G101" s="198">
        <v>91</v>
      </c>
      <c r="H101" s="81"/>
      <c r="I101" s="58"/>
      <c r="O101" s="58"/>
      <c r="P101" s="58"/>
      <c r="Q101" s="58"/>
    </row>
    <row r="102" spans="1:17" s="82" customFormat="1" ht="15.75" customHeight="1">
      <c r="A102" s="209" t="s">
        <v>338</v>
      </c>
      <c r="B102" s="207" t="str">
        <f t="shared" si="4"/>
        <v>2.4. Эффективность деятельности         Выручка организации коммунального комплекса (тыс. руб.)</v>
      </c>
      <c r="C102" s="96">
        <v>1</v>
      </c>
      <c r="D102" s="317"/>
      <c r="E102" s="77" t="s">
        <v>192</v>
      </c>
      <c r="F102" s="140">
        <v>0</v>
      </c>
      <c r="G102" s="198">
        <v>92</v>
      </c>
      <c r="H102" s="81"/>
      <c r="I102" s="58"/>
      <c r="O102" s="58"/>
      <c r="P102" s="58"/>
      <c r="Q102" s="58"/>
    </row>
    <row r="103" spans="1:17" s="89" customFormat="1" ht="15.75" customHeight="1">
      <c r="A103" s="182" t="s">
        <v>339</v>
      </c>
      <c r="B103" s="207" t="str">
        <f t="shared" si="4"/>
        <v>2.4. Эффективность деятельности      Уровень сбора платежей (%)</v>
      </c>
      <c r="C103" s="96">
        <v>1</v>
      </c>
      <c r="D103" s="317" t="s">
        <v>246</v>
      </c>
      <c r="E103" s="101" t="s">
        <v>247</v>
      </c>
      <c r="F103" s="103">
        <f>IF(F105=0,0,F104/F105)</f>
        <v>0</v>
      </c>
      <c r="G103" s="198">
        <v>93</v>
      </c>
      <c r="H103" s="88"/>
      <c r="I103" s="58"/>
      <c r="O103" s="58"/>
      <c r="P103" s="58"/>
      <c r="Q103" s="58"/>
    </row>
    <row r="104" spans="1:17" s="82" customFormat="1" ht="11.25">
      <c r="A104" s="182" t="s">
        <v>340</v>
      </c>
      <c r="B104" s="207" t="str">
        <f t="shared" si="4"/>
        <v>2.4. Эффективность деятельности         Объем средств, собранных за услуги объектов водоотведения (тыс. руб.)</v>
      </c>
      <c r="C104" s="96">
        <v>1</v>
      </c>
      <c r="D104" s="317"/>
      <c r="E104" s="99" t="s">
        <v>373</v>
      </c>
      <c r="F104" s="140">
        <v>0</v>
      </c>
      <c r="G104" s="198">
        <v>94</v>
      </c>
      <c r="H104" s="81"/>
      <c r="I104" s="58"/>
      <c r="O104" s="58"/>
      <c r="P104" s="58"/>
      <c r="Q104" s="58"/>
    </row>
    <row r="105" spans="1:17" s="82" customFormat="1" ht="15.75" customHeight="1">
      <c r="A105" s="182" t="s">
        <v>341</v>
      </c>
      <c r="B105" s="207" t="str">
        <f t="shared" si="4"/>
        <v>2.4. Эффективность деятельности         Объем начисленных средств за услуги объектов водоотведения (тыс. руб.)</v>
      </c>
      <c r="C105" s="96">
        <v>1</v>
      </c>
      <c r="D105" s="317"/>
      <c r="E105" s="99" t="s">
        <v>374</v>
      </c>
      <c r="F105" s="140">
        <v>0</v>
      </c>
      <c r="G105" s="198">
        <v>95</v>
      </c>
      <c r="H105" s="81"/>
      <c r="I105" s="58"/>
      <c r="O105" s="58"/>
      <c r="P105" s="58"/>
      <c r="Q105" s="58"/>
    </row>
    <row r="106" spans="1:7" ht="11.25">
      <c r="A106" s="205" t="s">
        <v>342</v>
      </c>
      <c r="B106" s="207" t="str">
        <f t="shared" si="4"/>
        <v>2.4. Эффективность деятельности      Эффективность использования энергии (энергоемкость производства), (кВтч/куб. м)</v>
      </c>
      <c r="C106" s="96">
        <v>1</v>
      </c>
      <c r="D106" s="317" t="s">
        <v>248</v>
      </c>
      <c r="E106" s="101" t="s">
        <v>13</v>
      </c>
      <c r="F106" s="115">
        <f>AVERAGE(F107:F108)</f>
        <v>0</v>
      </c>
      <c r="G106" s="198">
        <v>96</v>
      </c>
    </row>
    <row r="107" spans="1:7" ht="11.25">
      <c r="A107" s="205" t="s">
        <v>343</v>
      </c>
      <c r="B107" s="207" t="str">
        <f t="shared" si="4"/>
        <v>2.4. Эффективность деятельности         Эффективность использования энергии (транспортировка стоков), (кВтч/куб. м)</v>
      </c>
      <c r="C107" s="96">
        <v>1</v>
      </c>
      <c r="D107" s="315"/>
      <c r="E107" s="116" t="s">
        <v>14</v>
      </c>
      <c r="F107" s="115">
        <f>IF(F111=0,0,F109/F111)</f>
        <v>0</v>
      </c>
      <c r="G107" s="198">
        <v>97</v>
      </c>
    </row>
    <row r="108" spans="1:7" ht="11.25">
      <c r="A108" s="205" t="s">
        <v>344</v>
      </c>
      <c r="B108" s="207" t="str">
        <f t="shared" si="4"/>
        <v>2.4. Эффективность деятельности         Эффективность использования энергии (очистка стоков), (кВтч/куб. м)</v>
      </c>
      <c r="C108" s="96">
        <v>1</v>
      </c>
      <c r="D108" s="315"/>
      <c r="E108" s="116" t="s">
        <v>15</v>
      </c>
      <c r="F108" s="115">
        <f>IF(F112=0,0,F110/F112)</f>
        <v>0</v>
      </c>
      <c r="G108" s="198">
        <v>98</v>
      </c>
    </row>
    <row r="109" spans="1:7" ht="11.25">
      <c r="A109" s="205" t="s">
        <v>345</v>
      </c>
      <c r="B109" s="207" t="str">
        <f t="shared" si="4"/>
        <v>2.4. Эффективность деятельности         Расход электрической энергии на транспортировку стоков (МВтч)</v>
      </c>
      <c r="C109" s="96">
        <v>1</v>
      </c>
      <c r="D109" s="315"/>
      <c r="E109" s="105" t="s">
        <v>317</v>
      </c>
      <c r="F109" s="138">
        <v>0</v>
      </c>
      <c r="G109" s="198">
        <v>99</v>
      </c>
    </row>
    <row r="110" spans="1:7" ht="11.25">
      <c r="A110" s="205" t="s">
        <v>346</v>
      </c>
      <c r="B110" s="207" t="str">
        <f t="shared" si="4"/>
        <v>2.4. Эффективность деятельности         Расход электрической энергии на очистку стоков (МВтч)</v>
      </c>
      <c r="C110" s="96">
        <v>1</v>
      </c>
      <c r="D110" s="315"/>
      <c r="E110" s="105" t="s">
        <v>318</v>
      </c>
      <c r="F110" s="138">
        <v>0</v>
      </c>
      <c r="G110" s="198">
        <v>100</v>
      </c>
    </row>
    <row r="111" spans="1:7" ht="11.25">
      <c r="A111" s="205" t="s">
        <v>347</v>
      </c>
      <c r="B111" s="207" t="str">
        <f t="shared" si="4"/>
        <v>2.4. Эффективность деятельности         Объем сточных вод, отведенный от всех потребителей (тыс.куб.м)</v>
      </c>
      <c r="C111" s="96">
        <v>1</v>
      </c>
      <c r="D111" s="315"/>
      <c r="E111" s="78" t="s">
        <v>92</v>
      </c>
      <c r="F111" s="138">
        <v>0</v>
      </c>
      <c r="G111" s="198">
        <v>101</v>
      </c>
    </row>
    <row r="112" spans="1:7" ht="11.25">
      <c r="A112" s="205" t="s">
        <v>348</v>
      </c>
      <c r="B112" s="207" t="str">
        <f t="shared" si="4"/>
        <v>2.4. Эффективность деятельности         Объем отведенных стоков, пропущенный через очистные сооружения (тыс.куб.м)</v>
      </c>
      <c r="C112" s="96">
        <v>1</v>
      </c>
      <c r="D112" s="315"/>
      <c r="E112" s="78" t="s">
        <v>24</v>
      </c>
      <c r="F112" s="138">
        <v>0</v>
      </c>
      <c r="G112" s="198">
        <v>102</v>
      </c>
    </row>
    <row r="113" spans="1:7" ht="11.25">
      <c r="A113" s="205" t="s">
        <v>349</v>
      </c>
      <c r="B113" s="207" t="str">
        <f t="shared" si="4"/>
        <v>2.4. Эффективность деятельности      Эффективность использования персонала (трудоемкость производства) (чел./км сетей)</v>
      </c>
      <c r="C113" s="96">
        <v>1</v>
      </c>
      <c r="D113" s="315" t="s">
        <v>249</v>
      </c>
      <c r="E113" s="101" t="s">
        <v>508</v>
      </c>
      <c r="F113" s="111">
        <f>IF(F91=0,0,F114/F91)</f>
        <v>0</v>
      </c>
      <c r="G113" s="198">
        <v>103</v>
      </c>
    </row>
    <row r="114" spans="1:7" ht="11.25">
      <c r="A114" s="205" t="s">
        <v>350</v>
      </c>
      <c r="B114" s="207" t="str">
        <f t="shared" si="4"/>
        <v>2.4. Эффективность деятельности         Численность персонала (чел.)</v>
      </c>
      <c r="C114" s="96">
        <v>1</v>
      </c>
      <c r="D114" s="315"/>
      <c r="E114" s="79" t="s">
        <v>25</v>
      </c>
      <c r="F114" s="136">
        <v>0</v>
      </c>
      <c r="G114" s="198">
        <v>104</v>
      </c>
    </row>
    <row r="115" spans="1:7" ht="11.25">
      <c r="A115" s="205" t="s">
        <v>351</v>
      </c>
      <c r="B115" s="207" t="str">
        <f t="shared" si="4"/>
        <v>2.4. Эффективность деятельности      Производительность труда (куб. м/чел.)</v>
      </c>
      <c r="C115" s="96">
        <v>1</v>
      </c>
      <c r="D115" s="104" t="s">
        <v>250</v>
      </c>
      <c r="E115" s="101" t="s">
        <v>251</v>
      </c>
      <c r="F115" s="111">
        <f>IF(F114=0,0,F111/F114*1000)</f>
        <v>0</v>
      </c>
      <c r="G115" s="198">
        <v>105</v>
      </c>
    </row>
    <row r="116" spans="1:7" ht="11.25">
      <c r="A116" s="205" t="s">
        <v>352</v>
      </c>
      <c r="B116" s="207" t="str">
        <f t="shared" si="4"/>
        <v>2.4. Эффективность деятельности      Период сбора платежей (дней)</v>
      </c>
      <c r="C116" s="96">
        <v>1</v>
      </c>
      <c r="D116" s="315" t="s">
        <v>252</v>
      </c>
      <c r="E116" s="101" t="s">
        <v>253</v>
      </c>
      <c r="F116" s="115">
        <f>IF(F118=0,0,Справочники!I8/(F117/F118))</f>
        <v>0</v>
      </c>
      <c r="G116" s="198">
        <v>106</v>
      </c>
    </row>
    <row r="117" spans="1:7" ht="11.25">
      <c r="A117" s="205" t="s">
        <v>353</v>
      </c>
      <c r="B117" s="207" t="str">
        <f t="shared" si="4"/>
        <v>2.4. Эффективность деятельности         Объем выручки от реализации ПП и ИП (тыс. руб.)</v>
      </c>
      <c r="C117" s="96">
        <v>1</v>
      </c>
      <c r="D117" s="315"/>
      <c r="E117" s="105" t="s">
        <v>319</v>
      </c>
      <c r="F117" s="138">
        <v>0</v>
      </c>
      <c r="G117" s="198">
        <v>107</v>
      </c>
    </row>
    <row r="118" spans="1:7" ht="11.25">
      <c r="A118" s="205" t="s">
        <v>354</v>
      </c>
      <c r="B118" s="207" t="str">
        <f t="shared" si="4"/>
        <v>2.4. Эффективность деятельности         Объем дебиторской задолженности за период реализации ПП и ИП (тыс. руб.)</v>
      </c>
      <c r="C118" s="96">
        <v>1</v>
      </c>
      <c r="D118" s="315"/>
      <c r="E118" s="105" t="s">
        <v>320</v>
      </c>
      <c r="F118" s="138">
        <v>0</v>
      </c>
      <c r="G118" s="198">
        <v>108</v>
      </c>
    </row>
    <row r="119" spans="3:7" ht="11.25">
      <c r="C119" s="96">
        <v>1</v>
      </c>
      <c r="D119" s="294" t="s">
        <v>189</v>
      </c>
      <c r="E119" s="295"/>
      <c r="F119" s="296"/>
      <c r="G119" s="198">
        <v>109</v>
      </c>
    </row>
    <row r="120" spans="1:7" ht="11.25">
      <c r="A120" s="205" t="s">
        <v>355</v>
      </c>
      <c r="B120" s="207" t="str">
        <f>$D$119&amp;" "&amp;E120</f>
        <v>2.5. Источники инвестирования инвестиционной программы     Привлеченные средства (тыс. руб.), из них:</v>
      </c>
      <c r="C120" s="96">
        <v>1</v>
      </c>
      <c r="D120" s="313" t="s">
        <v>254</v>
      </c>
      <c r="E120" s="41" t="s">
        <v>255</v>
      </c>
      <c r="F120" s="111">
        <f>F121+F123+F124+F128+F129</f>
        <v>0</v>
      </c>
      <c r="G120" s="198">
        <v>110</v>
      </c>
    </row>
    <row r="121" spans="1:7" ht="11.25">
      <c r="A121" s="205" t="s">
        <v>356</v>
      </c>
      <c r="B121" s="207" t="str">
        <f aca="true" t="shared" si="5" ref="B121:B135">$D$119&amp;" "&amp;E121</f>
        <v>2.5. Источники инвестирования инвестиционной программы        кредиты банков (тыс. руб.)</v>
      </c>
      <c r="C121" s="96">
        <v>1</v>
      </c>
      <c r="D121" s="313"/>
      <c r="E121" s="117" t="s">
        <v>321</v>
      </c>
      <c r="F121" s="111">
        <v>0</v>
      </c>
      <c r="G121" s="198">
        <v>111</v>
      </c>
    </row>
    <row r="122" spans="1:7" ht="11.25">
      <c r="A122" s="205" t="s">
        <v>357</v>
      </c>
      <c r="B122" s="207" t="str">
        <f t="shared" si="5"/>
        <v>2.5. Источники инвестирования инвестиционной программы                      из них:  кредиты иностранных банков (тыс. руб.)</v>
      </c>
      <c r="C122" s="96">
        <v>1</v>
      </c>
      <c r="D122" s="313"/>
      <c r="E122" s="117" t="s">
        <v>256</v>
      </c>
      <c r="F122" s="111">
        <v>0</v>
      </c>
      <c r="G122" s="198">
        <v>112</v>
      </c>
    </row>
    <row r="123" spans="1:7" ht="11.25">
      <c r="A123" s="205" t="s">
        <v>358</v>
      </c>
      <c r="B123" s="207" t="str">
        <f t="shared" si="5"/>
        <v>2.5. Источники инвестирования инвестиционной программы        заемные средства других организаций (тыс. руб.)</v>
      </c>
      <c r="C123" s="96">
        <v>1</v>
      </c>
      <c r="D123" s="313"/>
      <c r="E123" s="117" t="s">
        <v>322</v>
      </c>
      <c r="F123" s="111">
        <v>0</v>
      </c>
      <c r="G123" s="198">
        <v>113</v>
      </c>
    </row>
    <row r="124" spans="1:7" ht="11.25">
      <c r="A124" s="205" t="s">
        <v>359</v>
      </c>
      <c r="B124" s="207" t="str">
        <f t="shared" si="5"/>
        <v>2.5. Источники инвестирования инвестиционной программы     бюджетные средства (тыс. руб.)</v>
      </c>
      <c r="C124" s="96">
        <v>1</v>
      </c>
      <c r="D124" s="313"/>
      <c r="E124" s="118" t="s">
        <v>257</v>
      </c>
      <c r="F124" s="111">
        <f>SUM(F125:F127)</f>
        <v>0</v>
      </c>
      <c r="G124" s="198">
        <v>114</v>
      </c>
    </row>
    <row r="125" spans="1:7" ht="11.25">
      <c r="A125" s="205" t="s">
        <v>360</v>
      </c>
      <c r="B125" s="207" t="str">
        <f t="shared" si="5"/>
        <v>2.5. Источники инвестирования инвестиционной программы                      из них:  Федеральный бюджет (тыс. руб.)</v>
      </c>
      <c r="C125" s="96">
        <v>1</v>
      </c>
      <c r="D125" s="313"/>
      <c r="E125" s="117" t="s">
        <v>258</v>
      </c>
      <c r="F125" s="111">
        <v>0</v>
      </c>
      <c r="G125" s="198">
        <v>115</v>
      </c>
    </row>
    <row r="126" spans="1:7" ht="11.25">
      <c r="A126" s="205" t="s">
        <v>361</v>
      </c>
      <c r="B126" s="207" t="str">
        <f t="shared" si="5"/>
        <v>2.5. Источники инвестирования инвестиционной программы                                    бюджет субъекта РФ (тыс. руб.)</v>
      </c>
      <c r="C126" s="96">
        <v>1</v>
      </c>
      <c r="D126" s="313"/>
      <c r="E126" s="117" t="s">
        <v>259</v>
      </c>
      <c r="F126" s="111">
        <v>0</v>
      </c>
      <c r="G126" s="198">
        <v>116</v>
      </c>
    </row>
    <row r="127" spans="1:7" ht="11.25">
      <c r="A127" s="205" t="s">
        <v>362</v>
      </c>
      <c r="B127" s="207" t="str">
        <f t="shared" si="5"/>
        <v>2.5. Источники инвестирования инвестиционной программы                                    бюджет муниципального образования (тыс. руб.)</v>
      </c>
      <c r="C127" s="96">
        <v>1</v>
      </c>
      <c r="D127" s="313"/>
      <c r="E127" s="117" t="s">
        <v>260</v>
      </c>
      <c r="F127" s="111">
        <v>0</v>
      </c>
      <c r="G127" s="198">
        <v>117</v>
      </c>
    </row>
    <row r="128" spans="1:7" ht="11.25">
      <c r="A128" s="205" t="s">
        <v>363</v>
      </c>
      <c r="B128" s="207" t="str">
        <f t="shared" si="5"/>
        <v>2.5. Источники инвестирования инвестиционной программы        средства внебюджетных фондов (тыс. руб.)</v>
      </c>
      <c r="C128" s="96">
        <v>1</v>
      </c>
      <c r="D128" s="313"/>
      <c r="E128" s="117" t="s">
        <v>323</v>
      </c>
      <c r="F128" s="111">
        <v>0</v>
      </c>
      <c r="G128" s="198">
        <v>118</v>
      </c>
    </row>
    <row r="129" spans="1:7" ht="11.25">
      <c r="A129" s="205" t="s">
        <v>364</v>
      </c>
      <c r="B129" s="207" t="str">
        <f t="shared" si="5"/>
        <v>2.5. Источники инвестирования инвестиционной программы        прочие средства (тыс. руб.)</v>
      </c>
      <c r="C129" s="96">
        <v>1</v>
      </c>
      <c r="D129" s="313"/>
      <c r="E129" s="80" t="s">
        <v>324</v>
      </c>
      <c r="F129" s="111">
        <v>0</v>
      </c>
      <c r="G129" s="198">
        <v>119</v>
      </c>
    </row>
    <row r="130" spans="1:7" ht="11.25">
      <c r="A130" s="205" t="s">
        <v>365</v>
      </c>
      <c r="B130" s="207" t="str">
        <f t="shared" si="5"/>
        <v>2.5. Источники инвестирования инвестиционной программы        амортизация (тыс.руб.)</v>
      </c>
      <c r="C130" s="96">
        <v>1</v>
      </c>
      <c r="D130" s="313"/>
      <c r="E130" s="80" t="s">
        <v>325</v>
      </c>
      <c r="F130" s="111">
        <v>0</v>
      </c>
      <c r="G130" s="198">
        <v>120</v>
      </c>
    </row>
    <row r="131" spans="1:7" ht="11.25">
      <c r="A131" s="205" t="s">
        <v>366</v>
      </c>
      <c r="B131" s="207" t="str">
        <f t="shared" si="5"/>
        <v>2.5. Источники инвестирования инвестиционной программы        инвестиционная надбавка к тарифу  (тыс.руб.)</v>
      </c>
      <c r="C131" s="96">
        <v>1</v>
      </c>
      <c r="D131" s="313"/>
      <c r="E131" s="80" t="s">
        <v>326</v>
      </c>
      <c r="F131" s="111">
        <v>0</v>
      </c>
      <c r="G131" s="198">
        <v>121</v>
      </c>
    </row>
    <row r="132" spans="1:7" ht="11.25">
      <c r="A132" s="205" t="s">
        <v>367</v>
      </c>
      <c r="B132" s="207" t="str">
        <f t="shared" si="5"/>
        <v>2.5. Источники инвестирования инвестиционной программы        плата за подключение  (тыс.руб.)</v>
      </c>
      <c r="C132" s="96">
        <v>1</v>
      </c>
      <c r="D132" s="313"/>
      <c r="E132" s="80" t="s">
        <v>327</v>
      </c>
      <c r="F132" s="111">
        <v>0</v>
      </c>
      <c r="G132" s="198">
        <v>122</v>
      </c>
    </row>
    <row r="133" spans="1:7" ht="11.25">
      <c r="A133" s="205" t="s">
        <v>368</v>
      </c>
      <c r="B133" s="207" t="str">
        <f t="shared" si="5"/>
        <v>2.5. Источники инвестирования инвестиционной программы        прибыль  (тыс.руб.)</v>
      </c>
      <c r="C133" s="96">
        <v>1</v>
      </c>
      <c r="D133" s="313"/>
      <c r="E133" s="80" t="s">
        <v>328</v>
      </c>
      <c r="F133" s="111">
        <v>0</v>
      </c>
      <c r="G133" s="198">
        <v>123</v>
      </c>
    </row>
    <row r="134" spans="1:7" ht="12.75">
      <c r="A134" s="205" t="s">
        <v>509</v>
      </c>
      <c r="B134" s="207" t="str">
        <f t="shared" si="5"/>
        <v>2.5. Источники инвестирования инвестиционной программы     Финансирование ИП в отчетном квартале отсутствует</v>
      </c>
      <c r="C134" s="96">
        <v>1</v>
      </c>
      <c r="D134" s="313"/>
      <c r="E134" s="41" t="s">
        <v>506</v>
      </c>
      <c r="F134" s="221" t="s">
        <v>109</v>
      </c>
      <c r="G134" s="198"/>
    </row>
    <row r="135" spans="1:7" ht="23.25" thickBot="1">
      <c r="A135" s="205" t="s">
        <v>510</v>
      </c>
      <c r="B135" s="207" t="str">
        <f t="shared" si="5"/>
        <v>2.5. Источники инвестирования инвестиционной программы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5" s="96">
        <v>1</v>
      </c>
      <c r="D135" s="314"/>
      <c r="E135" s="222" t="s">
        <v>507</v>
      </c>
      <c r="F135" s="223">
        <v>0</v>
      </c>
      <c r="G135" s="198"/>
    </row>
    <row r="136" spans="3:7" ht="11.25">
      <c r="C136" s="130"/>
      <c r="D136" s="131"/>
      <c r="E136" s="131"/>
      <c r="F136" s="132"/>
      <c r="G136" s="133"/>
    </row>
  </sheetData>
  <sheetProtection password="FA9C" sheet="1" objects="1" scenarios="1" formatColumns="0" formatRows="0"/>
  <mergeCells count="26">
    <mergeCell ref="D119:F119"/>
    <mergeCell ref="D38:D52"/>
    <mergeCell ref="D92:D94"/>
    <mergeCell ref="D20:F20"/>
    <mergeCell ref="D74:F74"/>
    <mergeCell ref="D84:F84"/>
    <mergeCell ref="D21:D31"/>
    <mergeCell ref="D99:F99"/>
    <mergeCell ref="F7:G11"/>
    <mergeCell ref="D36:D37"/>
    <mergeCell ref="D53:D64"/>
    <mergeCell ref="D89:D91"/>
    <mergeCell ref="D65:D73"/>
    <mergeCell ref="D75:D83"/>
    <mergeCell ref="D14:F14"/>
    <mergeCell ref="D15:F15"/>
    <mergeCell ref="D120:D135"/>
    <mergeCell ref="D16:F16"/>
    <mergeCell ref="D113:D114"/>
    <mergeCell ref="D116:D118"/>
    <mergeCell ref="D32:D35"/>
    <mergeCell ref="D95:D98"/>
    <mergeCell ref="D100:D102"/>
    <mergeCell ref="D103:D105"/>
    <mergeCell ref="D106:D112"/>
    <mergeCell ref="D86:D88"/>
  </mergeCells>
  <dataValidations count="2">
    <dataValidation type="list" allowBlank="1" showInputMessage="1" showErrorMessage="1" sqref="F134">
      <formula1>"Да,Нет"</formula1>
    </dataValidation>
    <dataValidation type="decimal" allowBlank="1" showInputMessage="1" showErrorMessage="1" sqref="F135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B6">
      <selection activeCell="K47" sqref="K47"/>
    </sheetView>
  </sheetViews>
  <sheetFormatPr defaultColWidth="9.140625" defaultRowHeight="11.25"/>
  <cols>
    <col min="1" max="1" width="9.140625" style="157" hidden="1" customWidth="1"/>
    <col min="2" max="2" width="1.7109375" style="157" customWidth="1"/>
    <col min="3" max="3" width="7.8515625" style="157" customWidth="1"/>
    <col min="4" max="20" width="9.140625" style="157" customWidth="1"/>
    <col min="21" max="21" width="2.140625" style="157" customWidth="1"/>
    <col min="22" max="22" width="9.140625" style="157" customWidth="1"/>
    <col min="23" max="25" width="9.140625" style="201" customWidth="1"/>
    <col min="26" max="16384" width="9.140625" style="157" customWidth="1"/>
  </cols>
  <sheetData>
    <row r="1" spans="1:2" ht="292.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</row>
    <row r="2" spans="1:2" ht="90" hidden="1">
      <c r="A2" s="57"/>
      <c r="B2" s="59" t="str">
        <f>oktmo_n</f>
        <v>05714000</v>
      </c>
    </row>
    <row r="3" spans="1:25" ht="25.5" hidden="1">
      <c r="A3" s="57" t="str">
        <f>Справочники!F8</f>
        <v>III квартал</v>
      </c>
      <c r="B3" s="58"/>
      <c r="W3" s="188">
        <v>1</v>
      </c>
      <c r="X3" s="188" t="s">
        <v>127</v>
      </c>
      <c r="Y3" s="188" t="str">
        <f>Справочники!F5</f>
        <v>Приморский край</v>
      </c>
    </row>
    <row r="4" spans="1:25" ht="25.5" hidden="1">
      <c r="A4" s="57">
        <f>Справочники!G8</f>
        <v>2011</v>
      </c>
      <c r="B4" s="58"/>
      <c r="W4" s="188">
        <v>2</v>
      </c>
      <c r="X4" s="188" t="s">
        <v>128</v>
      </c>
      <c r="Y4" s="188" t="str">
        <f>Справочники!F8</f>
        <v>III квартал</v>
      </c>
    </row>
    <row r="5" spans="1:25" ht="33.75" hidden="1">
      <c r="A5" s="57" t="str">
        <f>org_n</f>
        <v>ООО "Инфраструктура"</v>
      </c>
      <c r="B5" s="58">
        <f>fil</f>
        <v>0</v>
      </c>
      <c r="W5" s="188">
        <v>3</v>
      </c>
      <c r="X5" s="188" t="s">
        <v>129</v>
      </c>
      <c r="Y5" s="188">
        <f>Справочники!G8</f>
        <v>2011</v>
      </c>
    </row>
    <row r="6" spans="1:25" ht="101.25">
      <c r="A6" s="57" t="str">
        <f>inn</f>
        <v>2536035577</v>
      </c>
      <c r="B6" s="58" t="str">
        <f>kpp</f>
        <v>250802002</v>
      </c>
      <c r="W6" s="188">
        <v>4</v>
      </c>
      <c r="X6" s="188" t="s">
        <v>449</v>
      </c>
      <c r="Y6" s="188" t="str">
        <f>mo_n</f>
        <v>Находкинский городской округ</v>
      </c>
    </row>
    <row r="7" spans="2:25" ht="12.75">
      <c r="B7" s="158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  <c r="W7" s="188">
        <v>5</v>
      </c>
      <c r="X7" s="188" t="s">
        <v>450</v>
      </c>
      <c r="Y7" s="188" t="str">
        <f>oktmo_n</f>
        <v>05714000</v>
      </c>
    </row>
    <row r="8" spans="1:25" s="164" customFormat="1" ht="38.25">
      <c r="A8" s="157"/>
      <c r="B8" s="158"/>
      <c r="C8" s="162"/>
      <c r="D8" s="330" t="s">
        <v>217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163"/>
      <c r="W8" s="188">
        <v>6</v>
      </c>
      <c r="X8" s="188" t="s">
        <v>451</v>
      </c>
      <c r="Y8" s="199" t="str">
        <f>org_n</f>
        <v>ООО "Инфраструктура"</v>
      </c>
    </row>
    <row r="9" spans="1:25" ht="25.5">
      <c r="A9" s="164"/>
      <c r="B9" s="165"/>
      <c r="C9" s="166"/>
      <c r="D9" s="333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5"/>
      <c r="U9" s="167"/>
      <c r="W9" s="188">
        <v>7</v>
      </c>
      <c r="X9" s="188" t="s">
        <v>452</v>
      </c>
      <c r="Y9" s="188" t="str">
        <f>inn</f>
        <v>2536035577</v>
      </c>
    </row>
    <row r="10" spans="2:25" ht="26.25" thickBot="1">
      <c r="B10" s="158"/>
      <c r="C10" s="162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7"/>
      <c r="W10" s="188">
        <v>8</v>
      </c>
      <c r="X10" s="199" t="s">
        <v>453</v>
      </c>
      <c r="Y10" s="188" t="str">
        <f>kpp</f>
        <v>250802002</v>
      </c>
    </row>
    <row r="11" spans="2:25" ht="12.75">
      <c r="B11" s="158"/>
      <c r="C11" s="162"/>
      <c r="D11" s="338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40"/>
      <c r="U11" s="167"/>
      <c r="W11" s="188">
        <v>9</v>
      </c>
      <c r="X11" s="188" t="s">
        <v>454</v>
      </c>
      <c r="Y11" s="200" t="str">
        <f>org_n&amp;"_INN:"&amp;inn&amp;"_KPP:"&amp;kpp</f>
        <v>ООО "Инфраструктура"_INN:2536035577_KPP:250802002</v>
      </c>
    </row>
    <row r="12" spans="2:25" ht="102">
      <c r="B12" s="158"/>
      <c r="C12" s="162"/>
      <c r="D12" s="341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3"/>
      <c r="U12" s="167"/>
      <c r="W12" s="188">
        <v>10</v>
      </c>
      <c r="X12" s="188" t="s">
        <v>130</v>
      </c>
      <c r="Y12" s="188" t="str">
        <f>vprod</f>
        <v>Водоотведение (самотеком и насосными станциями)</v>
      </c>
    </row>
    <row r="13" spans="2:25" ht="12.75">
      <c r="B13" s="158"/>
      <c r="C13" s="162"/>
      <c r="D13" s="341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3"/>
      <c r="U13" s="167"/>
      <c r="W13" s="188">
        <v>11</v>
      </c>
      <c r="X13" s="188" t="s">
        <v>131</v>
      </c>
      <c r="Y13" s="188">
        <f>fil</f>
        <v>0</v>
      </c>
    </row>
    <row r="14" spans="2:21" ht="11.25">
      <c r="B14" s="158"/>
      <c r="C14" s="162"/>
      <c r="D14" s="341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3"/>
      <c r="U14" s="167"/>
    </row>
    <row r="15" spans="2:21" ht="11.25">
      <c r="B15" s="158"/>
      <c r="C15" s="162"/>
      <c r="D15" s="341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3"/>
      <c r="U15" s="167"/>
    </row>
    <row r="16" spans="2:21" ht="11.25">
      <c r="B16" s="158"/>
      <c r="C16" s="162"/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3"/>
      <c r="U16" s="167"/>
    </row>
    <row r="17" spans="2:21" ht="11.25">
      <c r="B17" s="158"/>
      <c r="C17" s="162"/>
      <c r="D17" s="341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3"/>
      <c r="U17" s="167"/>
    </row>
    <row r="18" spans="2:21" ht="11.25">
      <c r="B18" s="158"/>
      <c r="C18" s="162"/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3"/>
      <c r="U18" s="167"/>
    </row>
    <row r="19" spans="2:21" ht="11.25">
      <c r="B19" s="158"/>
      <c r="C19" s="162"/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3"/>
      <c r="U19" s="167"/>
    </row>
    <row r="20" spans="2:21" ht="11.25">
      <c r="B20" s="158"/>
      <c r="C20" s="169" t="s">
        <v>261</v>
      </c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3"/>
      <c r="U20" s="167"/>
    </row>
    <row r="21" spans="2:21" ht="12" thickBot="1">
      <c r="B21" s="158"/>
      <c r="C21" s="162"/>
      <c r="D21" s="336" t="s">
        <v>262</v>
      </c>
      <c r="E21" s="337"/>
      <c r="F21" s="337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1"/>
      <c r="U21" s="167"/>
    </row>
    <row r="22" spans="2:21" ht="11.25">
      <c r="B22" s="158"/>
      <c r="C22" s="172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4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24" right="0.13" top="0.73" bottom="0.3" header="0.5118110236220472" footer="0.24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/>
  <dimension ref="A1:B35"/>
  <sheetViews>
    <sheetView zoomScalePageLayoutView="0" workbookViewId="0" topLeftCell="A1">
      <selection activeCell="A3" sqref="A3"/>
    </sheetView>
  </sheetViews>
  <sheetFormatPr defaultColWidth="9.140625" defaultRowHeight="11.25"/>
  <cols>
    <col min="1" max="1" width="24.140625" style="24" customWidth="1"/>
    <col min="2" max="2" width="68.7109375" style="24" customWidth="1"/>
    <col min="3" max="16384" width="9.140625" style="24" customWidth="1"/>
  </cols>
  <sheetData>
    <row r="1" spans="1:2" s="6" customFormat="1" ht="11.25">
      <c r="A1" s="70" t="s">
        <v>112</v>
      </c>
      <c r="B1" s="70" t="s">
        <v>113</v>
      </c>
    </row>
    <row r="2" ht="12.75">
      <c r="A2" s="219"/>
    </row>
    <row r="3" ht="12.75">
      <c r="A3" s="219"/>
    </row>
    <row r="4" ht="12.75">
      <c r="A4" s="219"/>
    </row>
    <row r="5" ht="12.75">
      <c r="A5" s="219"/>
    </row>
    <row r="6" ht="12.75">
      <c r="A6" s="219"/>
    </row>
    <row r="7" ht="12.75">
      <c r="A7" s="219"/>
    </row>
    <row r="8" ht="12.75">
      <c r="A8" s="219"/>
    </row>
    <row r="9" ht="12.75">
      <c r="A9" s="219"/>
    </row>
    <row r="10" ht="12.75">
      <c r="A10" s="219"/>
    </row>
    <row r="11" ht="12.75">
      <c r="A11" s="219"/>
    </row>
    <row r="12" ht="12.75">
      <c r="A12" s="219"/>
    </row>
    <row r="13" ht="12.75">
      <c r="A13" s="219"/>
    </row>
    <row r="14" ht="12.75">
      <c r="A14" s="219"/>
    </row>
    <row r="15" ht="12.75">
      <c r="A15" s="219"/>
    </row>
    <row r="16" ht="12.75">
      <c r="A16" s="219"/>
    </row>
    <row r="17" ht="12.75">
      <c r="A17" s="219"/>
    </row>
    <row r="18" ht="12.75">
      <c r="A18" s="219"/>
    </row>
    <row r="19" ht="12.75">
      <c r="A19" s="219"/>
    </row>
    <row r="20" ht="12.75">
      <c r="A20" s="219"/>
    </row>
    <row r="21" ht="12.75">
      <c r="A21" s="219"/>
    </row>
    <row r="22" ht="12.75">
      <c r="A22" s="219"/>
    </row>
    <row r="23" ht="12.75">
      <c r="A23" s="219"/>
    </row>
    <row r="24" ht="12.75">
      <c r="A24" s="219"/>
    </row>
    <row r="25" ht="12.75">
      <c r="A25" s="219"/>
    </row>
    <row r="26" ht="12.75">
      <c r="A26" s="219"/>
    </row>
    <row r="27" ht="12.75">
      <c r="A27" s="219"/>
    </row>
    <row r="28" ht="12.75">
      <c r="A28" s="219"/>
    </row>
    <row r="29" ht="12.75">
      <c r="A29" s="219"/>
    </row>
    <row r="30" ht="12.75">
      <c r="A30" s="220"/>
    </row>
    <row r="31" ht="12.75">
      <c r="A31" s="220"/>
    </row>
    <row r="32" ht="12.75">
      <c r="A32" s="220"/>
    </row>
    <row r="33" ht="12.75">
      <c r="A33" s="220"/>
    </row>
    <row r="34" ht="12.75">
      <c r="A34" s="220"/>
    </row>
    <row r="35" ht="12.75">
      <c r="A35" s="220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 r:id="rId4"/>
  <legacyDrawing r:id="rId3"/>
  <oleObjects>
    <oleObject progId="Документ" shapeId="1895366" r:id="rId1"/>
    <oleObject progId="Документ" shapeId="189536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PageLayoutView="0" workbookViewId="0" topLeftCell="H1">
      <selection activeCell="M29" sqref="M29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124</v>
      </c>
      <c r="D1" s="28" t="s">
        <v>4</v>
      </c>
      <c r="E1" s="176" t="s">
        <v>125</v>
      </c>
    </row>
    <row r="2" spans="1:5" ht="25.5">
      <c r="A2" s="6" t="s">
        <v>32</v>
      </c>
      <c r="B2" s="27" t="s">
        <v>3</v>
      </c>
      <c r="D2" s="28" t="s">
        <v>7</v>
      </c>
      <c r="E2" s="176" t="s">
        <v>126</v>
      </c>
    </row>
    <row r="3" spans="1:18" ht="38.25">
      <c r="A3" s="6" t="s">
        <v>33</v>
      </c>
      <c r="B3" s="26" t="s">
        <v>2</v>
      </c>
      <c r="D3" s="29" t="s">
        <v>8</v>
      </c>
      <c r="E3" s="176" t="s">
        <v>16</v>
      </c>
      <c r="R3" s="2" t="s">
        <v>179</v>
      </c>
    </row>
    <row r="4" spans="1:20" ht="51">
      <c r="A4" s="6" t="s">
        <v>34</v>
      </c>
      <c r="C4" s="2" t="s">
        <v>212</v>
      </c>
      <c r="D4" s="28" t="s">
        <v>6</v>
      </c>
      <c r="E4" s="176" t="s">
        <v>181</v>
      </c>
      <c r="N4" s="2" t="s">
        <v>98</v>
      </c>
      <c r="P4" s="2" t="s">
        <v>98</v>
      </c>
      <c r="R4" s="31" t="s">
        <v>276</v>
      </c>
      <c r="T4" s="4" t="s">
        <v>208</v>
      </c>
    </row>
    <row r="5" spans="1:20" ht="25.5">
      <c r="A5" s="6" t="s">
        <v>36</v>
      </c>
      <c r="C5" s="2" t="s">
        <v>213</v>
      </c>
      <c r="D5" s="29" t="s">
        <v>5</v>
      </c>
      <c r="E5" s="176" t="s">
        <v>182</v>
      </c>
      <c r="N5" s="2" t="s">
        <v>200</v>
      </c>
      <c r="P5" s="2">
        <v>2008</v>
      </c>
      <c r="R5" s="31" t="s">
        <v>277</v>
      </c>
      <c r="T5" s="4" t="s">
        <v>99</v>
      </c>
    </row>
    <row r="6" spans="1:20" ht="25.5">
      <c r="A6" s="6" t="s">
        <v>136</v>
      </c>
      <c r="C6" s="2" t="s">
        <v>93</v>
      </c>
      <c r="D6" s="28" t="s">
        <v>218</v>
      </c>
      <c r="E6" s="176" t="s">
        <v>183</v>
      </c>
      <c r="N6" s="2" t="s">
        <v>100</v>
      </c>
      <c r="P6" s="2">
        <v>2009</v>
      </c>
      <c r="R6" s="31" t="s">
        <v>278</v>
      </c>
      <c r="T6" s="4" t="s">
        <v>101</v>
      </c>
    </row>
    <row r="7" spans="1:20" ht="25.5">
      <c r="A7" s="6" t="s">
        <v>137</v>
      </c>
      <c r="C7" s="2" t="s">
        <v>94</v>
      </c>
      <c r="D7" s="23"/>
      <c r="N7" s="2" t="s">
        <v>102</v>
      </c>
      <c r="P7" s="2">
        <v>2010</v>
      </c>
      <c r="R7" s="31" t="s">
        <v>279</v>
      </c>
      <c r="T7" s="4" t="s">
        <v>103</v>
      </c>
    </row>
    <row r="8" spans="1:20" ht="25.5">
      <c r="A8" s="6" t="s">
        <v>138</v>
      </c>
      <c r="C8" s="2" t="s">
        <v>95</v>
      </c>
      <c r="D8" s="23"/>
      <c r="N8" s="2" t="s">
        <v>104</v>
      </c>
      <c r="P8" s="2">
        <v>2011</v>
      </c>
      <c r="R8" s="31" t="s">
        <v>280</v>
      </c>
      <c r="T8" s="4" t="s">
        <v>105</v>
      </c>
    </row>
    <row r="9" spans="1:20" ht="12.75">
      <c r="A9" s="6" t="s">
        <v>139</v>
      </c>
      <c r="C9" s="2" t="s">
        <v>96</v>
      </c>
      <c r="D9" s="23"/>
      <c r="N9" s="2" t="s">
        <v>275</v>
      </c>
      <c r="R9" s="31" t="s">
        <v>281</v>
      </c>
      <c r="T9" s="4" t="s">
        <v>106</v>
      </c>
    </row>
    <row r="10" spans="1:20" ht="12.75">
      <c r="A10" s="6" t="s">
        <v>140</v>
      </c>
      <c r="C10" s="2" t="s">
        <v>97</v>
      </c>
      <c r="D10" s="23"/>
      <c r="R10" s="31" t="s">
        <v>282</v>
      </c>
      <c r="T10" s="4" t="s">
        <v>107</v>
      </c>
    </row>
    <row r="11" spans="1:18" ht="12.75">
      <c r="A11" s="6" t="s">
        <v>118</v>
      </c>
      <c r="R11" s="31" t="s">
        <v>283</v>
      </c>
    </row>
    <row r="12" spans="1:18" ht="12.75">
      <c r="A12" s="5" t="s">
        <v>35</v>
      </c>
      <c r="R12" s="31" t="s">
        <v>284</v>
      </c>
    </row>
    <row r="13" spans="1:18" ht="38.25">
      <c r="A13" s="6" t="s">
        <v>199</v>
      </c>
      <c r="N13" s="2" t="s">
        <v>108</v>
      </c>
      <c r="R13" s="32" t="s">
        <v>285</v>
      </c>
    </row>
    <row r="14" spans="1:19" ht="25.5">
      <c r="A14" s="6" t="s">
        <v>141</v>
      </c>
      <c r="R14" s="31" t="s">
        <v>286</v>
      </c>
      <c r="S14" s="2" t="s">
        <v>109</v>
      </c>
    </row>
    <row r="15" spans="1:19" ht="12.75">
      <c r="A15" s="6" t="s">
        <v>117</v>
      </c>
      <c r="R15" s="31" t="s">
        <v>287</v>
      </c>
      <c r="S15" s="2" t="s">
        <v>201</v>
      </c>
    </row>
    <row r="16" spans="1:18" ht="12.75">
      <c r="A16" s="6" t="s">
        <v>142</v>
      </c>
      <c r="R16" s="31" t="s">
        <v>288</v>
      </c>
    </row>
    <row r="17" spans="1:18" ht="25.5">
      <c r="A17" s="6" t="s">
        <v>143</v>
      </c>
      <c r="R17" s="31" t="s">
        <v>289</v>
      </c>
    </row>
    <row r="18" spans="1:18" ht="25.5">
      <c r="A18" s="6" t="s">
        <v>144</v>
      </c>
      <c r="R18" s="31" t="s">
        <v>290</v>
      </c>
    </row>
    <row r="19" ht="12.75">
      <c r="A19" s="6" t="s">
        <v>145</v>
      </c>
    </row>
    <row r="20" ht="12.75">
      <c r="A20" s="6" t="s">
        <v>146</v>
      </c>
    </row>
    <row r="21" ht="12.75">
      <c r="A21" s="6" t="s">
        <v>116</v>
      </c>
    </row>
    <row r="22" ht="12.75">
      <c r="A22" s="6" t="s">
        <v>147</v>
      </c>
    </row>
    <row r="23" ht="12.75">
      <c r="A23" s="6" t="s">
        <v>148</v>
      </c>
    </row>
    <row r="24" ht="12.75">
      <c r="A24" s="6" t="s">
        <v>149</v>
      </c>
    </row>
    <row r="25" ht="12.75">
      <c r="A25" s="6" t="s">
        <v>150</v>
      </c>
    </row>
    <row r="26" ht="12.75">
      <c r="A26" s="6" t="s">
        <v>151</v>
      </c>
    </row>
    <row r="27" ht="12.75">
      <c r="A27" s="6" t="s">
        <v>152</v>
      </c>
    </row>
    <row r="28" ht="12.75">
      <c r="A28" s="6" t="s">
        <v>153</v>
      </c>
    </row>
    <row r="29" ht="12.75">
      <c r="A29" s="6" t="s">
        <v>154</v>
      </c>
    </row>
    <row r="30" ht="12.75">
      <c r="A30" s="6" t="s">
        <v>155</v>
      </c>
    </row>
    <row r="31" ht="12.75">
      <c r="A31" s="6" t="s">
        <v>156</v>
      </c>
    </row>
    <row r="32" ht="12.75">
      <c r="A32" s="6" t="s">
        <v>157</v>
      </c>
    </row>
    <row r="33" ht="12.75">
      <c r="A33" s="6" t="s">
        <v>198</v>
      </c>
    </row>
    <row r="34" ht="12.75">
      <c r="A34" s="6" t="s">
        <v>158</v>
      </c>
    </row>
    <row r="35" ht="12.75">
      <c r="A35" s="6" t="s">
        <v>159</v>
      </c>
    </row>
    <row r="36" ht="12.75">
      <c r="A36" s="6" t="s">
        <v>160</v>
      </c>
    </row>
    <row r="37" ht="12.75">
      <c r="A37" s="6" t="s">
        <v>161</v>
      </c>
    </row>
    <row r="38" ht="12.75">
      <c r="A38" s="6" t="s">
        <v>162</v>
      </c>
    </row>
    <row r="39" ht="12.75">
      <c r="A39" s="6" t="s">
        <v>163</v>
      </c>
    </row>
    <row r="40" ht="12.75">
      <c r="A40" s="6" t="s">
        <v>164</v>
      </c>
    </row>
    <row r="41" ht="12.75">
      <c r="A41" s="6" t="s">
        <v>165</v>
      </c>
    </row>
    <row r="42" ht="12.75">
      <c r="A42" s="6" t="s">
        <v>166</v>
      </c>
    </row>
    <row r="43" ht="12.75">
      <c r="A43" s="6" t="s">
        <v>167</v>
      </c>
    </row>
    <row r="44" ht="12.75">
      <c r="A44" s="6" t="s">
        <v>168</v>
      </c>
    </row>
    <row r="45" ht="12.75">
      <c r="A45" s="6" t="s">
        <v>169</v>
      </c>
    </row>
    <row r="46" ht="12.75">
      <c r="A46" s="6" t="s">
        <v>170</v>
      </c>
    </row>
    <row r="47" ht="12.75">
      <c r="A47" s="6" t="s">
        <v>20</v>
      </c>
    </row>
    <row r="48" ht="12.75">
      <c r="A48" s="6" t="s">
        <v>21</v>
      </c>
    </row>
    <row r="49" ht="12.75">
      <c r="A49" s="6" t="s">
        <v>22</v>
      </c>
    </row>
    <row r="50" ht="12.75">
      <c r="A50" s="6" t="s">
        <v>23</v>
      </c>
    </row>
    <row r="51" ht="12.75">
      <c r="A51" s="6" t="s">
        <v>214</v>
      </c>
    </row>
    <row r="52" ht="12.75">
      <c r="A52" s="6" t="s">
        <v>215</v>
      </c>
    </row>
    <row r="53" ht="12.75">
      <c r="A53" s="6" t="s">
        <v>216</v>
      </c>
    </row>
    <row r="54" ht="12.75">
      <c r="A54" s="6" t="s">
        <v>65</v>
      </c>
    </row>
    <row r="55" ht="12.75">
      <c r="A55" s="6" t="s">
        <v>66</v>
      </c>
    </row>
    <row r="56" ht="12.75">
      <c r="A56" s="6" t="s">
        <v>67</v>
      </c>
    </row>
    <row r="57" ht="12.75">
      <c r="A57" s="6" t="s">
        <v>68</v>
      </c>
    </row>
    <row r="58" ht="12.75">
      <c r="A58" s="6" t="s">
        <v>69</v>
      </c>
    </row>
    <row r="59" ht="12.75">
      <c r="A59" s="6" t="s">
        <v>70</v>
      </c>
    </row>
    <row r="60" ht="12.75">
      <c r="A60" s="6" t="s">
        <v>71</v>
      </c>
    </row>
    <row r="61" ht="12.75">
      <c r="A61" s="6" t="s">
        <v>72</v>
      </c>
    </row>
    <row r="62" ht="12.75">
      <c r="A62" s="6" t="s">
        <v>73</v>
      </c>
    </row>
    <row r="63" ht="12.75">
      <c r="A63" s="6" t="s">
        <v>74</v>
      </c>
    </row>
    <row r="64" ht="12.75">
      <c r="A64" s="6" t="s">
        <v>75</v>
      </c>
    </row>
    <row r="65" ht="12.75">
      <c r="A65" s="6" t="s">
        <v>76</v>
      </c>
    </row>
    <row r="66" ht="12.75">
      <c r="A66" s="6" t="s">
        <v>77</v>
      </c>
    </row>
    <row r="67" ht="12.75">
      <c r="A67" s="6" t="s">
        <v>78</v>
      </c>
    </row>
    <row r="68" ht="12.75">
      <c r="A68" s="6" t="s">
        <v>79</v>
      </c>
    </row>
    <row r="69" ht="12.75">
      <c r="A69" s="6" t="s">
        <v>80</v>
      </c>
    </row>
    <row r="70" ht="12.75">
      <c r="A70" s="6" t="s">
        <v>81</v>
      </c>
    </row>
    <row r="71" ht="12.75">
      <c r="A71" s="6" t="s">
        <v>82</v>
      </c>
    </row>
    <row r="72" ht="12.75">
      <c r="A72" s="6" t="s">
        <v>83</v>
      </c>
    </row>
    <row r="73" ht="12.75">
      <c r="A73" s="6" t="s">
        <v>84</v>
      </c>
    </row>
    <row r="74" ht="12.75">
      <c r="A74" s="6" t="s">
        <v>85</v>
      </c>
    </row>
    <row r="75" ht="12.75">
      <c r="A75" s="6" t="s">
        <v>114</v>
      </c>
    </row>
    <row r="76" ht="12.75">
      <c r="A76" s="6" t="s">
        <v>86</v>
      </c>
    </row>
    <row r="77" ht="12.75">
      <c r="A77" s="6" t="s">
        <v>87</v>
      </c>
    </row>
    <row r="78" ht="12.75">
      <c r="A78" s="6" t="s">
        <v>88</v>
      </c>
    </row>
    <row r="79" ht="12.75">
      <c r="A79" s="6" t="s">
        <v>89</v>
      </c>
    </row>
    <row r="80" ht="12.75">
      <c r="A80" s="6" t="s">
        <v>90</v>
      </c>
    </row>
    <row r="81" ht="12.75">
      <c r="A81" s="6" t="s">
        <v>115</v>
      </c>
    </row>
    <row r="82" ht="12.75">
      <c r="A82" s="6" t="s">
        <v>91</v>
      </c>
    </row>
    <row r="83" ht="12.75">
      <c r="A83" s="6" t="s">
        <v>196</v>
      </c>
    </row>
    <row r="84" ht="12.75">
      <c r="A84" s="6" t="s">
        <v>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2">
    <tabColor indexed="53"/>
  </sheetPr>
  <dimension ref="A3:U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5" customWidth="1"/>
  </cols>
  <sheetData>
    <row r="3" spans="1:17" s="38" customFormat="1" ht="16.5" customHeight="1">
      <c r="A3" s="34"/>
      <c r="C3" s="39"/>
      <c r="D3" s="47"/>
      <c r="E3" s="48"/>
      <c r="F3" s="49"/>
      <c r="G3" s="49"/>
      <c r="H3" s="49"/>
      <c r="I3" s="50"/>
      <c r="J3" s="51">
        <f>ROUND(IF($I5=0,0,I3/$I5)*100,1)</f>
        <v>0</v>
      </c>
      <c r="K3" s="52"/>
      <c r="L3" s="52"/>
      <c r="M3" s="52"/>
      <c r="N3" s="53"/>
      <c r="O3" s="52"/>
      <c r="P3" s="54"/>
      <c r="Q3" s="40"/>
    </row>
    <row r="7" ht="12" thickBot="1"/>
    <row r="8" spans="2:21" s="42" customFormat="1" ht="11.25">
      <c r="B8" s="43"/>
      <c r="C8" s="44"/>
      <c r="D8" s="344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6"/>
      <c r="U8" s="45"/>
    </row>
    <row r="9" spans="2:21" s="42" customFormat="1" ht="11.25">
      <c r="B9" s="43"/>
      <c r="C9" s="44"/>
      <c r="D9" s="347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9"/>
      <c r="U9" s="45"/>
    </row>
    <row r="10" spans="2:21" s="42" customFormat="1" ht="11.25">
      <c r="B10" s="43"/>
      <c r="C10" s="44"/>
      <c r="D10" s="347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9"/>
      <c r="U10" s="45"/>
    </row>
    <row r="11" spans="2:21" s="42" customFormat="1" ht="11.25">
      <c r="B11" s="43"/>
      <c r="C11" s="44"/>
      <c r="D11" s="347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9"/>
      <c r="U11" s="45"/>
    </row>
    <row r="12" spans="2:21" s="42" customFormat="1" ht="11.25">
      <c r="B12" s="43"/>
      <c r="C12" s="44"/>
      <c r="D12" s="347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9"/>
      <c r="U12" s="45"/>
    </row>
    <row r="13" spans="2:21" s="42" customFormat="1" ht="11.25">
      <c r="B13" s="43"/>
      <c r="C13" s="44"/>
      <c r="D13" s="347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9"/>
      <c r="U13" s="45"/>
    </row>
    <row r="14" spans="2:21" s="42" customFormat="1" ht="11.25">
      <c r="B14" s="43"/>
      <c r="C14" s="44"/>
      <c r="D14" s="347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9"/>
      <c r="U14" s="45"/>
    </row>
    <row r="15" spans="2:21" s="42" customFormat="1" ht="11.25">
      <c r="B15" s="43"/>
      <c r="C15" s="44"/>
      <c r="D15" s="347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9"/>
      <c r="U15" s="45"/>
    </row>
    <row r="16" spans="2:21" s="42" customFormat="1" ht="11.25">
      <c r="B16" s="43"/>
      <c r="C16" s="44"/>
      <c r="D16" s="347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9"/>
      <c r="U16" s="45"/>
    </row>
    <row r="17" spans="2:21" s="42" customFormat="1" ht="11.25">
      <c r="B17" s="43"/>
      <c r="C17" s="46" t="s">
        <v>261</v>
      </c>
      <c r="D17" s="347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9"/>
      <c r="U17" s="45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водоотведения</dc:title>
  <dc:subject>Мониторинг выполнения производственных и инвестиционных программ в сфере водоотведения</dc:subject>
  <dc:creator>--</dc:creator>
  <cp:keywords/>
  <dc:description/>
  <cp:lastModifiedBy>Энергослужба</cp:lastModifiedBy>
  <cp:lastPrinted>2010-08-11T05:59:20Z</cp:lastPrinted>
  <dcterms:created xsi:type="dcterms:W3CDTF">2004-05-21T07:18:45Z</dcterms:created>
  <dcterms:modified xsi:type="dcterms:W3CDTF">2012-02-08T04:38:24Z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